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VRTIĆ\financijski izvještaji\2023\"/>
    </mc:Choice>
  </mc:AlternateContent>
  <xr:revisionPtr revIDLastSave="0" documentId="13_ncr:1_{54FC3180-73EF-4BB0-BE92-7EFD13437C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40" i="5" l="1"/>
  <c r="E54" i="5"/>
  <c r="F54" i="5" s="1"/>
  <c r="E55" i="5"/>
  <c r="E116" i="6"/>
  <c r="D154" i="4"/>
  <c r="I273" i="9"/>
  <c r="E86" i="5"/>
  <c r="F86" i="5" s="1"/>
  <c r="E158" i="4"/>
  <c r="M218" i="9" s="1"/>
  <c r="F218" i="9" s="1"/>
  <c r="B218" i="9" s="1"/>
  <c r="E154" i="4"/>
  <c r="E165" i="4"/>
  <c r="L1447" i="9"/>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E298" i="9" s="1"/>
  <c r="G298" i="9"/>
  <c r="F298" i="9"/>
  <c r="B298" i="9"/>
  <c r="H297" i="9"/>
  <c r="G297" i="9"/>
  <c r="F297" i="9"/>
  <c r="H296" i="9"/>
  <c r="G296" i="9"/>
  <c r="E296" i="9" s="1"/>
  <c r="B296" i="9" s="1"/>
  <c r="F296" i="9"/>
  <c r="H295" i="9"/>
  <c r="G295" i="9"/>
  <c r="F295" i="9"/>
  <c r="H294" i="9"/>
  <c r="E294" i="9" s="1"/>
  <c r="G294" i="9"/>
  <c r="F294" i="9"/>
  <c r="B294" i="9"/>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F277" i="9" s="1"/>
  <c r="H282" i="9"/>
  <c r="G282" i="9"/>
  <c r="F282" i="9"/>
  <c r="H281" i="9"/>
  <c r="E281" i="9" s="1"/>
  <c r="B281" i="9" s="1"/>
  <c r="G281" i="9"/>
  <c r="F281" i="9"/>
  <c r="F280" i="9"/>
  <c r="F279" i="9"/>
  <c r="F278" i="9"/>
  <c r="F276" i="9"/>
  <c r="L275" i="9"/>
  <c r="F275" i="9" s="1"/>
  <c r="H275" i="9"/>
  <c r="F274"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E230" i="9"/>
  <c r="B230" i="9"/>
  <c r="M229" i="9"/>
  <c r="L229" i="9"/>
  <c r="F229" i="9" s="1"/>
  <c r="E229" i="9"/>
  <c r="B229" i="9" s="1"/>
  <c r="M228" i="9"/>
  <c r="L228" i="9"/>
  <c r="F228" i="9"/>
  <c r="B228" i="9" s="1"/>
  <c r="E228" i="9"/>
  <c r="M227" i="9"/>
  <c r="L227" i="9"/>
  <c r="F227" i="9" s="1"/>
  <c r="E227" i="9"/>
  <c r="B227" i="9" s="1"/>
  <c r="M226" i="9"/>
  <c r="L226" i="9"/>
  <c r="F226" i="9"/>
  <c r="B226" i="9" s="1"/>
  <c r="E226" i="9"/>
  <c r="M225" i="9"/>
  <c r="L225" i="9"/>
  <c r="F225" i="9" s="1"/>
  <c r="E225" i="9"/>
  <c r="B225" i="9" s="1"/>
  <c r="M224" i="9"/>
  <c r="L224" i="9"/>
  <c r="F224" i="9"/>
  <c r="B224" i="9" s="1"/>
  <c r="E224" i="9"/>
  <c r="M223" i="9"/>
  <c r="L223" i="9"/>
  <c r="F223" i="9" s="1"/>
  <c r="E223" i="9"/>
  <c r="B223" i="9" s="1"/>
  <c r="M222" i="9"/>
  <c r="L222" i="9"/>
  <c r="F222" i="9"/>
  <c r="B222" i="9" s="1"/>
  <c r="E222" i="9"/>
  <c r="M221" i="9"/>
  <c r="L221" i="9"/>
  <c r="F221" i="9" s="1"/>
  <c r="E221" i="9"/>
  <c r="B221" i="9" s="1"/>
  <c r="M220" i="9"/>
  <c r="F220" i="9" s="1"/>
  <c r="B220" i="9" s="1"/>
  <c r="L220" i="9"/>
  <c r="E220" i="9"/>
  <c r="M219" i="9"/>
  <c r="L219" i="9"/>
  <c r="F219" i="9" s="1"/>
  <c r="E219" i="9"/>
  <c r="L218" i="9"/>
  <c r="E218" i="9"/>
  <c r="M217" i="9"/>
  <c r="L217" i="9"/>
  <c r="E217" i="9"/>
  <c r="M216" i="9"/>
  <c r="L216" i="9"/>
  <c r="F216" i="9"/>
  <c r="B216" i="9" s="1"/>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G141" i="9"/>
  <c r="E141" i="9" s="1"/>
  <c r="B141" i="9" s="1"/>
  <c r="F141" i="9"/>
  <c r="H140" i="9"/>
  <c r="G140" i="9"/>
  <c r="E140" i="9" s="1"/>
  <c r="F140" i="9"/>
  <c r="B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E125" i="9" s="1"/>
  <c r="B125" i="9" s="1"/>
  <c r="F125" i="9"/>
  <c r="H124" i="9"/>
  <c r="G124" i="9"/>
  <c r="E124" i="9" s="1"/>
  <c r="F124" i="9"/>
  <c r="B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F92" i="9"/>
  <c r="B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H81" i="9"/>
  <c r="G81" i="9"/>
  <c r="E81" i="9" s="1"/>
  <c r="F81" i="9"/>
  <c r="H80" i="9"/>
  <c r="G80" i="9"/>
  <c r="E80" i="9" s="1"/>
  <c r="B80" i="9" s="1"/>
  <c r="F80" i="9"/>
  <c r="H79" i="9"/>
  <c r="G79" i="9"/>
  <c r="F79" i="9"/>
  <c r="E79" i="9"/>
  <c r="B79" i="9" s="1"/>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9" i="8"/>
  <c r="D43" i="8" s="1"/>
  <c r="D44" i="8"/>
  <c r="D36" i="8"/>
  <c r="D26" i="8"/>
  <c r="D24" i="8" s="1"/>
  <c r="C1499" i="1" s="1"/>
  <c r="D18" i="8"/>
  <c r="D8" i="8"/>
  <c r="D6" i="8" s="1"/>
  <c r="C1481" i="1" s="1"/>
  <c r="E44" i="7"/>
  <c r="D44" i="7"/>
  <c r="E39" i="7"/>
  <c r="D39" i="7"/>
  <c r="D38" i="7" s="1"/>
  <c r="E38" i="7"/>
  <c r="E30" i="7"/>
  <c r="D30" i="7"/>
  <c r="E23" i="7"/>
  <c r="D23" i="7"/>
  <c r="E22" i="7"/>
  <c r="D22" i="7"/>
  <c r="E14" i="7"/>
  <c r="D14" i="7"/>
  <c r="E7" i="7"/>
  <c r="E6" i="7" s="1"/>
  <c r="E5" i="7"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F242" i="5"/>
  <c r="E242" i="5"/>
  <c r="D242" i="5"/>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2" i="1" s="1"/>
  <c r="D417" i="4"/>
  <c r="C412" i="1" s="1"/>
  <c r="E416" i="4"/>
  <c r="D411" i="1"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1" i="4"/>
  <c r="D311"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G1578" i="1" s="1"/>
  <c r="H1577" i="1"/>
  <c r="G1577" i="1"/>
  <c r="C1577" i="1"/>
  <c r="C1576" i="1"/>
  <c r="C1575" i="1"/>
  <c r="H1574" i="1"/>
  <c r="C1574" i="1"/>
  <c r="G1574" i="1" s="1"/>
  <c r="H1573" i="1"/>
  <c r="G1573" i="1"/>
  <c r="C1573" i="1"/>
  <c r="C1572" i="1"/>
  <c r="C1571" i="1"/>
  <c r="H1570" i="1"/>
  <c r="C1570" i="1"/>
  <c r="G1570" i="1" s="1"/>
  <c r="H1569" i="1"/>
  <c r="G1569" i="1"/>
  <c r="C1569" i="1"/>
  <c r="C1568" i="1"/>
  <c r="C1567" i="1"/>
  <c r="H1566" i="1"/>
  <c r="C1566" i="1"/>
  <c r="G1566" i="1" s="1"/>
  <c r="H1565" i="1"/>
  <c r="G1565" i="1"/>
  <c r="C1565" i="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C1545" i="1"/>
  <c r="C1544" i="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C1532" i="1"/>
  <c r="C1531" i="1"/>
  <c r="H1530" i="1"/>
  <c r="C1530" i="1"/>
  <c r="G1530" i="1" s="1"/>
  <c r="H1529" i="1"/>
  <c r="G1529" i="1"/>
  <c r="C1529" i="1"/>
  <c r="C1528" i="1"/>
  <c r="C1527" i="1"/>
  <c r="H1526" i="1"/>
  <c r="C1526" i="1"/>
  <c r="G1526" i="1" s="1"/>
  <c r="H1525" i="1"/>
  <c r="G1525" i="1"/>
  <c r="C1525" i="1"/>
  <c r="C1524" i="1"/>
  <c r="C1523" i="1"/>
  <c r="H1522" i="1"/>
  <c r="C1522" i="1"/>
  <c r="G1522" i="1" s="1"/>
  <c r="H1521" i="1"/>
  <c r="G1521" i="1"/>
  <c r="C1521" i="1"/>
  <c r="C1520" i="1"/>
  <c r="C1519" i="1"/>
  <c r="H1518" i="1"/>
  <c r="C1518" i="1"/>
  <c r="G1518" i="1" s="1"/>
  <c r="G1516" i="1"/>
  <c r="C1516" i="1"/>
  <c r="H1516" i="1" s="1"/>
  <c r="C1515" i="1"/>
  <c r="H1514" i="1"/>
  <c r="C1514" i="1"/>
  <c r="G1514" i="1" s="1"/>
  <c r="H1513" i="1"/>
  <c r="G1513" i="1"/>
  <c r="C1513" i="1"/>
  <c r="G1512" i="1"/>
  <c r="C1512" i="1"/>
  <c r="H1512" i="1" s="1"/>
  <c r="C1511" i="1"/>
  <c r="C1510" i="1"/>
  <c r="G1510" i="1" s="1"/>
  <c r="H1509" i="1"/>
  <c r="G1509" i="1"/>
  <c r="C1509" i="1"/>
  <c r="G1508" i="1"/>
  <c r="C1508" i="1"/>
  <c r="H1508" i="1" s="1"/>
  <c r="C1507" i="1"/>
  <c r="H1506" i="1"/>
  <c r="C1506" i="1"/>
  <c r="G1506" i="1" s="1"/>
  <c r="H1505" i="1"/>
  <c r="G1505" i="1"/>
  <c r="C1505" i="1"/>
  <c r="G1504" i="1"/>
  <c r="C1504" i="1"/>
  <c r="H1504" i="1" s="1"/>
  <c r="C1503" i="1"/>
  <c r="C1502" i="1"/>
  <c r="G1502" i="1" s="1"/>
  <c r="C1501" i="1"/>
  <c r="H1501" i="1" s="1"/>
  <c r="G1500" i="1"/>
  <c r="C1500" i="1"/>
  <c r="H1500" i="1" s="1"/>
  <c r="H1498" i="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H1489" i="1"/>
  <c r="G1489" i="1"/>
  <c r="C1489" i="1"/>
  <c r="G1488" i="1"/>
  <c r="C1488" i="1"/>
  <c r="H1488" i="1" s="1"/>
  <c r="C1487" i="1"/>
  <c r="C1486" i="1"/>
  <c r="G1486" i="1" s="1"/>
  <c r="G1485" i="1"/>
  <c r="C1485" i="1"/>
  <c r="H1485" i="1" s="1"/>
  <c r="G1484" i="1"/>
  <c r="C1484" i="1"/>
  <c r="H1484" i="1" s="1"/>
  <c r="C1483" i="1"/>
  <c r="H1482" i="1"/>
  <c r="C1482" i="1"/>
  <c r="G1482" i="1" s="1"/>
  <c r="C1480" i="1"/>
  <c r="H1480" i="1" s="1"/>
  <c r="H1479" i="1"/>
  <c r="G1479" i="1"/>
  <c r="D1479" i="1"/>
  <c r="C1479" i="1"/>
  <c r="J1479" i="1" s="1"/>
  <c r="J1478" i="1"/>
  <c r="D1478" i="1"/>
  <c r="C1478" i="1"/>
  <c r="H1477" i="1"/>
  <c r="G1477" i="1"/>
  <c r="D1477" i="1"/>
  <c r="C1477" i="1"/>
  <c r="J1477" i="1" s="1"/>
  <c r="J1476" i="1"/>
  <c r="D1476" i="1"/>
  <c r="C1476" i="1"/>
  <c r="D1475" i="1"/>
  <c r="C1475" i="1"/>
  <c r="H1474" i="1"/>
  <c r="G1474" i="1"/>
  <c r="D1474" i="1"/>
  <c r="C1474" i="1"/>
  <c r="J1474" i="1" s="1"/>
  <c r="D1473" i="1"/>
  <c r="J1473" i="1" s="1"/>
  <c r="C1473" i="1"/>
  <c r="H1472" i="1"/>
  <c r="G1472" i="1"/>
  <c r="D1472" i="1"/>
  <c r="C1472" i="1"/>
  <c r="J1472" i="1" s="1"/>
  <c r="D1471" i="1"/>
  <c r="J1471" i="1" s="1"/>
  <c r="C1471" i="1"/>
  <c r="D1470" i="1"/>
  <c r="C1470" i="1"/>
  <c r="D1469" i="1"/>
  <c r="C1469" i="1"/>
  <c r="H1468" i="1"/>
  <c r="G1468" i="1"/>
  <c r="D1468" i="1"/>
  <c r="C1468" i="1"/>
  <c r="J1468" i="1" s="1"/>
  <c r="D1467" i="1"/>
  <c r="J1467" i="1" s="1"/>
  <c r="C1467" i="1"/>
  <c r="H1466" i="1"/>
  <c r="G1466" i="1"/>
  <c r="D1466" i="1"/>
  <c r="C1466" i="1"/>
  <c r="J1466" i="1" s="1"/>
  <c r="D1465" i="1"/>
  <c r="J1465" i="1" s="1"/>
  <c r="C1465" i="1"/>
  <c r="H1464" i="1"/>
  <c r="G1464" i="1"/>
  <c r="D1464" i="1"/>
  <c r="C1464" i="1"/>
  <c r="J1464" i="1" s="1"/>
  <c r="D1463" i="1"/>
  <c r="J1463" i="1" s="1"/>
  <c r="C1463" i="1"/>
  <c r="H1462" i="1"/>
  <c r="G1462" i="1"/>
  <c r="D1462" i="1"/>
  <c r="C1462" i="1"/>
  <c r="J1462" i="1" s="1"/>
  <c r="H1461" i="1"/>
  <c r="G1461" i="1"/>
  <c r="D1461" i="1"/>
  <c r="C1461" i="1"/>
  <c r="D1460" i="1"/>
  <c r="J1460" i="1" s="1"/>
  <c r="C1460" i="1"/>
  <c r="H1459" i="1"/>
  <c r="G1459" i="1"/>
  <c r="D1459" i="1"/>
  <c r="C1459" i="1"/>
  <c r="J1459" i="1" s="1"/>
  <c r="D1458" i="1"/>
  <c r="J1458" i="1" s="1"/>
  <c r="C1458" i="1"/>
  <c r="H1457" i="1"/>
  <c r="G1457" i="1"/>
  <c r="D1457" i="1"/>
  <c r="C1457" i="1"/>
  <c r="J1457" i="1" s="1"/>
  <c r="D1456" i="1"/>
  <c r="J1456" i="1" s="1"/>
  <c r="C1456" i="1"/>
  <c r="H1455" i="1"/>
  <c r="G1455" i="1"/>
  <c r="D1455" i="1"/>
  <c r="C1455" i="1"/>
  <c r="J1455" i="1" s="1"/>
  <c r="H1454" i="1"/>
  <c r="G1454" i="1"/>
  <c r="D1454" i="1"/>
  <c r="C1454" i="1"/>
  <c r="H1453" i="1"/>
  <c r="G1453" i="1"/>
  <c r="D1453" i="1"/>
  <c r="C1453" i="1"/>
  <c r="D1452" i="1"/>
  <c r="J1452" i="1" s="1"/>
  <c r="C1452" i="1"/>
  <c r="H1451" i="1"/>
  <c r="G1451" i="1"/>
  <c r="D1451" i="1"/>
  <c r="C1451" i="1"/>
  <c r="J1451" i="1" s="1"/>
  <c r="D1450" i="1"/>
  <c r="J1450" i="1" s="1"/>
  <c r="C1450" i="1"/>
  <c r="H1449" i="1"/>
  <c r="G1449" i="1"/>
  <c r="D1449" i="1"/>
  <c r="C1449" i="1"/>
  <c r="J1449" i="1" s="1"/>
  <c r="D1448" i="1"/>
  <c r="J1448" i="1" s="1"/>
  <c r="C1448" i="1"/>
  <c r="H1447" i="1"/>
  <c r="G1447" i="1"/>
  <c r="D1447" i="1"/>
  <c r="C1447" i="1"/>
  <c r="J1447" i="1" s="1"/>
  <c r="D1446" i="1"/>
  <c r="J1446" i="1" s="1"/>
  <c r="C1446" i="1"/>
  <c r="G1445" i="1"/>
  <c r="D1445" i="1"/>
  <c r="H1445" i="1" s="1"/>
  <c r="C1445" i="1"/>
  <c r="J1445" i="1" s="1"/>
  <c r="D1444" i="1"/>
  <c r="C1444" i="1"/>
  <c r="G1443" i="1"/>
  <c r="I1443" i="1" s="1"/>
  <c r="D1443" i="1"/>
  <c r="H1443" i="1" s="1"/>
  <c r="C1443" i="1"/>
  <c r="D1442" i="1"/>
  <c r="C1442" i="1"/>
  <c r="G1441" i="1"/>
  <c r="I1441" i="1" s="1"/>
  <c r="D1441" i="1"/>
  <c r="H1441" i="1" s="1"/>
  <c r="C1441" i="1"/>
  <c r="D1440" i="1"/>
  <c r="C1440" i="1"/>
  <c r="D1439" i="1"/>
  <c r="G1439" i="1" s="1"/>
  <c r="C1439" i="1"/>
  <c r="D1438" i="1"/>
  <c r="C1438" i="1"/>
  <c r="D1437" i="1"/>
  <c r="C1437" i="1"/>
  <c r="D1436" i="1"/>
  <c r="G1434" i="1"/>
  <c r="D1434" i="1"/>
  <c r="H1434" i="1" s="1"/>
  <c r="C1434" i="1"/>
  <c r="D1433" i="1"/>
  <c r="C1433" i="1"/>
  <c r="G1432" i="1"/>
  <c r="D1432" i="1"/>
  <c r="H1432" i="1" s="1"/>
  <c r="C1432" i="1"/>
  <c r="D1431" i="1"/>
  <c r="H1431" i="1" s="1"/>
  <c r="C1431" i="1"/>
  <c r="G1430" i="1"/>
  <c r="D1430" i="1"/>
  <c r="H1430" i="1" s="1"/>
  <c r="C1430" i="1"/>
  <c r="D1429" i="1"/>
  <c r="C1429" i="1"/>
  <c r="G1428" i="1"/>
  <c r="D1428" i="1"/>
  <c r="H1428" i="1" s="1"/>
  <c r="C1428" i="1"/>
  <c r="D1427" i="1"/>
  <c r="H1427" i="1" s="1"/>
  <c r="C1427" i="1"/>
  <c r="G1426" i="1"/>
  <c r="D1426" i="1"/>
  <c r="H1426" i="1" s="1"/>
  <c r="C1426" i="1"/>
  <c r="D1425" i="1"/>
  <c r="C1425" i="1"/>
  <c r="G1424" i="1"/>
  <c r="D1424" i="1"/>
  <c r="H1424" i="1" s="1"/>
  <c r="C1424" i="1"/>
  <c r="D1423" i="1"/>
  <c r="H1423" i="1" s="1"/>
  <c r="C1423" i="1"/>
  <c r="G1422" i="1"/>
  <c r="D1422" i="1"/>
  <c r="H1422" i="1" s="1"/>
  <c r="C1422" i="1"/>
  <c r="D1421" i="1"/>
  <c r="C1421" i="1"/>
  <c r="G1420" i="1"/>
  <c r="D1420" i="1"/>
  <c r="H1420" i="1" s="1"/>
  <c r="C1420" i="1"/>
  <c r="D1419" i="1"/>
  <c r="H1419" i="1" s="1"/>
  <c r="C1419" i="1"/>
  <c r="G1418" i="1"/>
  <c r="D1418" i="1"/>
  <c r="H1418" i="1" s="1"/>
  <c r="C1418" i="1"/>
  <c r="D1417" i="1"/>
  <c r="C1417" i="1"/>
  <c r="G1416" i="1"/>
  <c r="D1416" i="1"/>
  <c r="H1416" i="1" s="1"/>
  <c r="C1416" i="1"/>
  <c r="D1415" i="1"/>
  <c r="H1415" i="1" s="1"/>
  <c r="C1415" i="1"/>
  <c r="G1414" i="1"/>
  <c r="D1414" i="1"/>
  <c r="H1414" i="1" s="1"/>
  <c r="C1414" i="1"/>
  <c r="D1413" i="1"/>
  <c r="C1413" i="1"/>
  <c r="G1412" i="1"/>
  <c r="D1412" i="1"/>
  <c r="H1412" i="1" s="1"/>
  <c r="C1412" i="1"/>
  <c r="D1411" i="1"/>
  <c r="H1411" i="1" s="1"/>
  <c r="C1411" i="1"/>
  <c r="D1410" i="1"/>
  <c r="H1410" i="1" s="1"/>
  <c r="C1410" i="1"/>
  <c r="D1409" i="1"/>
  <c r="C1409" i="1"/>
  <c r="C1408" i="1"/>
  <c r="D1407" i="1"/>
  <c r="H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D1264" i="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D1237" i="1"/>
  <c r="H1237" i="1" s="1"/>
  <c r="C1237" i="1"/>
  <c r="D1236" i="1"/>
  <c r="C1236" i="1"/>
  <c r="D1235" i="1"/>
  <c r="H1235" i="1" s="1"/>
  <c r="C1235" i="1"/>
  <c r="G1234" i="1"/>
  <c r="D1234" i="1"/>
  <c r="H1234" i="1" s="1"/>
  <c r="C1234" i="1"/>
  <c r="G1233" i="1"/>
  <c r="D1233" i="1"/>
  <c r="H1233" i="1" s="1"/>
  <c r="C1233" i="1"/>
  <c r="D1232" i="1"/>
  <c r="C1232" i="1"/>
  <c r="D1231" i="1"/>
  <c r="H1231" i="1" s="1"/>
  <c r="C1231" i="1"/>
  <c r="G1230" i="1"/>
  <c r="D1230" i="1"/>
  <c r="H1230" i="1" s="1"/>
  <c r="C1230" i="1"/>
  <c r="D1229" i="1"/>
  <c r="H1229" i="1" s="1"/>
  <c r="C1229" i="1"/>
  <c r="D1228" i="1"/>
  <c r="C1228" i="1"/>
  <c r="D1227" i="1"/>
  <c r="H1227" i="1" s="1"/>
  <c r="C1227" i="1"/>
  <c r="G1226" i="1"/>
  <c r="D1226" i="1"/>
  <c r="H1226" i="1" s="1"/>
  <c r="C1226" i="1"/>
  <c r="G1225" i="1"/>
  <c r="D1225" i="1"/>
  <c r="H1225" i="1" s="1"/>
  <c r="C1225" i="1"/>
  <c r="D1224" i="1"/>
  <c r="C1224" i="1"/>
  <c r="D1223" i="1"/>
  <c r="H1223" i="1" s="1"/>
  <c r="C1223" i="1"/>
  <c r="D1221" i="1"/>
  <c r="H1221" i="1" s="1"/>
  <c r="C1221" i="1"/>
  <c r="G1220" i="1"/>
  <c r="D1220" i="1"/>
  <c r="H1220" i="1" s="1"/>
  <c r="C1220" i="1"/>
  <c r="D1219" i="1"/>
  <c r="H1219" i="1" s="1"/>
  <c r="C1219" i="1"/>
  <c r="D1218" i="1"/>
  <c r="H1218" i="1" s="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G896" i="1"/>
  <c r="D896" i="1"/>
  <c r="C896" i="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D816" i="1"/>
  <c r="G816" i="1" s="1"/>
  <c r="C816" i="1"/>
  <c r="G815" i="1"/>
  <c r="D815" i="1"/>
  <c r="C815" i="1"/>
  <c r="H815" i="1" s="1"/>
  <c r="D814" i="1"/>
  <c r="G814" i="1" s="1"/>
  <c r="C814" i="1"/>
  <c r="G813" i="1"/>
  <c r="D813" i="1"/>
  <c r="C813" i="1"/>
  <c r="H813" i="1" s="1"/>
  <c r="D812" i="1"/>
  <c r="G812" i="1" s="1"/>
  <c r="C812" i="1"/>
  <c r="G811" i="1"/>
  <c r="D811" i="1"/>
  <c r="C811" i="1"/>
  <c r="H811" i="1" s="1"/>
  <c r="D810" i="1"/>
  <c r="G810" i="1" s="1"/>
  <c r="C810" i="1"/>
  <c r="G809" i="1"/>
  <c r="D809" i="1"/>
  <c r="C809" i="1"/>
  <c r="H809" i="1" s="1"/>
  <c r="D808" i="1"/>
  <c r="C808" i="1"/>
  <c r="G808" i="1" s="1"/>
  <c r="D807" i="1"/>
  <c r="C807" i="1"/>
  <c r="H807" i="1" s="1"/>
  <c r="D806" i="1"/>
  <c r="G806" i="1" s="1"/>
  <c r="C806" i="1"/>
  <c r="G805" i="1"/>
  <c r="D805" i="1"/>
  <c r="C805" i="1"/>
  <c r="H805" i="1" s="1"/>
  <c r="D804" i="1"/>
  <c r="C804" i="1"/>
  <c r="G804" i="1" s="1"/>
  <c r="D803" i="1"/>
  <c r="C803" i="1"/>
  <c r="H803" i="1" s="1"/>
  <c r="D802" i="1"/>
  <c r="G802" i="1" s="1"/>
  <c r="C802" i="1"/>
  <c r="G801" i="1"/>
  <c r="D801" i="1"/>
  <c r="C801" i="1"/>
  <c r="H801" i="1" s="1"/>
  <c r="D800" i="1"/>
  <c r="C800" i="1"/>
  <c r="G800" i="1" s="1"/>
  <c r="D799" i="1"/>
  <c r="C799" i="1"/>
  <c r="H799" i="1" s="1"/>
  <c r="D798" i="1"/>
  <c r="G798" i="1" s="1"/>
  <c r="C798" i="1"/>
  <c r="G797" i="1"/>
  <c r="D797" i="1"/>
  <c r="C797" i="1"/>
  <c r="H797" i="1" s="1"/>
  <c r="D796" i="1"/>
  <c r="C796" i="1"/>
  <c r="G796" i="1" s="1"/>
  <c r="D795" i="1"/>
  <c r="C795" i="1"/>
  <c r="H795" i="1" s="1"/>
  <c r="D794" i="1"/>
  <c r="G794" i="1" s="1"/>
  <c r="C794" i="1"/>
  <c r="G793" i="1"/>
  <c r="D793" i="1"/>
  <c r="C793" i="1"/>
  <c r="H793" i="1" s="1"/>
  <c r="D792" i="1"/>
  <c r="C792" i="1"/>
  <c r="G792" i="1" s="1"/>
  <c r="D791" i="1"/>
  <c r="C791" i="1"/>
  <c r="H791" i="1" s="1"/>
  <c r="D790" i="1"/>
  <c r="G790" i="1" s="1"/>
  <c r="C790" i="1"/>
  <c r="G789" i="1"/>
  <c r="D789" i="1"/>
  <c r="C789" i="1"/>
  <c r="H789" i="1" s="1"/>
  <c r="D788" i="1"/>
  <c r="C788" i="1"/>
  <c r="G788" i="1" s="1"/>
  <c r="D787" i="1"/>
  <c r="C787" i="1"/>
  <c r="H787" i="1" s="1"/>
  <c r="D786" i="1"/>
  <c r="G786" i="1" s="1"/>
  <c r="C786" i="1"/>
  <c r="G785" i="1"/>
  <c r="D785" i="1"/>
  <c r="C785" i="1"/>
  <c r="H785" i="1" s="1"/>
  <c r="D784" i="1"/>
  <c r="C784" i="1"/>
  <c r="G784" i="1" s="1"/>
  <c r="D783" i="1"/>
  <c r="C783" i="1"/>
  <c r="H783" i="1" s="1"/>
  <c r="D782" i="1"/>
  <c r="G782" i="1" s="1"/>
  <c r="C782" i="1"/>
  <c r="G781" i="1"/>
  <c r="D781" i="1"/>
  <c r="C781" i="1"/>
  <c r="H781" i="1" s="1"/>
  <c r="D780" i="1"/>
  <c r="C780" i="1"/>
  <c r="G780" i="1" s="1"/>
  <c r="D779" i="1"/>
  <c r="C779" i="1"/>
  <c r="H779" i="1" s="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G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D646" i="1"/>
  <c r="G646" i="1" s="1"/>
  <c r="C646" i="1"/>
  <c r="G645" i="1"/>
  <c r="D645" i="1"/>
  <c r="H645" i="1" s="1"/>
  <c r="C645" i="1"/>
  <c r="G644" i="1"/>
  <c r="D644" i="1"/>
  <c r="H644" i="1" s="1"/>
  <c r="C644" i="1"/>
  <c r="D643" i="1"/>
  <c r="G643" i="1" s="1"/>
  <c r="C643" i="1"/>
  <c r="G642" i="1"/>
  <c r="D642" i="1"/>
  <c r="H642" i="1" s="1"/>
  <c r="C642" i="1"/>
  <c r="D641" i="1"/>
  <c r="H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1" i="1"/>
  <c r="H406" i="1"/>
  <c r="G406" i="1"/>
  <c r="D406" i="1"/>
  <c r="C406"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D364" i="1"/>
  <c r="H364" i="1" s="1"/>
  <c r="C364" i="1"/>
  <c r="H363" i="1"/>
  <c r="G363" i="1"/>
  <c r="D363" i="1"/>
  <c r="C363" i="1"/>
  <c r="H362" i="1"/>
  <c r="G362" i="1"/>
  <c r="D362" i="1"/>
  <c r="C362" i="1"/>
  <c r="H361" i="1"/>
  <c r="D361" i="1"/>
  <c r="G361" i="1" s="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G209"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D189" i="1"/>
  <c r="H189" i="1" s="1"/>
  <c r="C189" i="1"/>
  <c r="H188" i="1"/>
  <c r="D188" i="1"/>
  <c r="G188" i="1" s="1"/>
  <c r="C188" i="1"/>
  <c r="D187" i="1"/>
  <c r="H187" i="1" s="1"/>
  <c r="C187" i="1"/>
  <c r="H186" i="1"/>
  <c r="G186" i="1"/>
  <c r="D186" i="1"/>
  <c r="C186" i="1"/>
  <c r="D185" i="1"/>
  <c r="H185" i="1" s="1"/>
  <c r="C185" i="1"/>
  <c r="D184" i="1"/>
  <c r="H184" i="1" s="1"/>
  <c r="C184" i="1"/>
  <c r="H183" i="1"/>
  <c r="G183" i="1"/>
  <c r="D183" i="1"/>
  <c r="C183" i="1"/>
  <c r="H182" i="1"/>
  <c r="G182" i="1"/>
  <c r="D182" i="1"/>
  <c r="C182" i="1"/>
  <c r="H181" i="1"/>
  <c r="D181" i="1"/>
  <c r="G181" i="1" s="1"/>
  <c r="C181" i="1"/>
  <c r="D180" i="1"/>
  <c r="G180" i="1" s="1"/>
  <c r="C180" i="1"/>
  <c r="H179" i="1"/>
  <c r="G179" i="1"/>
  <c r="D179" i="1"/>
  <c r="C179" i="1"/>
  <c r="H178" i="1"/>
  <c r="G178" i="1"/>
  <c r="D178" i="1"/>
  <c r="C178" i="1"/>
  <c r="G177" i="1"/>
  <c r="D177" i="1"/>
  <c r="H177" i="1" s="1"/>
  <c r="C177" i="1"/>
  <c r="H176" i="1"/>
  <c r="G176" i="1"/>
  <c r="D176" i="1"/>
  <c r="C176" i="1"/>
  <c r="D175" i="1"/>
  <c r="G175" i="1" s="1"/>
  <c r="C175" i="1"/>
  <c r="D174" i="1"/>
  <c r="G174" i="1" s="1"/>
  <c r="C174" i="1"/>
  <c r="D173" i="1"/>
  <c r="G173" i="1" s="1"/>
  <c r="C173" i="1"/>
  <c r="H172" i="1"/>
  <c r="G172" i="1"/>
  <c r="D172" i="1"/>
  <c r="C172" i="1"/>
  <c r="H171" i="1"/>
  <c r="G171" i="1"/>
  <c r="D171" i="1"/>
  <c r="C171" i="1"/>
  <c r="D170" i="1"/>
  <c r="G170" i="1" s="1"/>
  <c r="C170" i="1"/>
  <c r="G169" i="1"/>
  <c r="D169" i="1"/>
  <c r="H169" i="1" s="1"/>
  <c r="C169" i="1"/>
  <c r="D168" i="1"/>
  <c r="G168" i="1" s="1"/>
  <c r="C168" i="1"/>
  <c r="D167" i="1"/>
  <c r="G167" i="1" s="1"/>
  <c r="C167" i="1"/>
  <c r="G166" i="1"/>
  <c r="D166" i="1"/>
  <c r="H166" i="1" s="1"/>
  <c r="C166" i="1"/>
  <c r="D165" i="1"/>
  <c r="H165" i="1" s="1"/>
  <c r="C165" i="1"/>
  <c r="G164" i="1"/>
  <c r="D164" i="1"/>
  <c r="H164" i="1" s="1"/>
  <c r="C164" i="1"/>
  <c r="G163" i="1"/>
  <c r="D163" i="1"/>
  <c r="H163" i="1" s="1"/>
  <c r="C163" i="1"/>
  <c r="G162" i="1"/>
  <c r="D162" i="1"/>
  <c r="H162" i="1" s="1"/>
  <c r="C162" i="1"/>
  <c r="D161" i="1"/>
  <c r="G161" i="1" s="1"/>
  <c r="C161" i="1"/>
  <c r="D160" i="1"/>
  <c r="G160" i="1" s="1"/>
  <c r="C160" i="1"/>
  <c r="H158" i="1"/>
  <c r="G158" i="1"/>
  <c r="D158" i="1"/>
  <c r="C158" i="1"/>
  <c r="H157" i="1"/>
  <c r="D157" i="1"/>
  <c r="G157" i="1" s="1"/>
  <c r="C157" i="1"/>
  <c r="H156" i="1"/>
  <c r="G156" i="1"/>
  <c r="D156" i="1"/>
  <c r="C156" i="1"/>
  <c r="H155" i="1"/>
  <c r="D155" i="1"/>
  <c r="G155" i="1" s="1"/>
  <c r="C155" i="1"/>
  <c r="G154" i="1"/>
  <c r="D154" i="1"/>
  <c r="H154" i="1" s="1"/>
  <c r="C154" i="1"/>
  <c r="H153" i="1"/>
  <c r="G153" i="1"/>
  <c r="D153" i="1"/>
  <c r="C153" i="1"/>
  <c r="H152" i="1"/>
  <c r="G152" i="1"/>
  <c r="D152" i="1"/>
  <c r="C152" i="1"/>
  <c r="H151" i="1"/>
  <c r="G151" i="1"/>
  <c r="D151" i="1"/>
  <c r="C151"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H90" i="1"/>
  <c r="G90" i="1"/>
  <c r="D90" i="1"/>
  <c r="C90" i="1"/>
  <c r="H89" i="1"/>
  <c r="G89" i="1"/>
  <c r="D89" i="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2" i="9" l="1"/>
  <c r="B302" i="9" s="1"/>
  <c r="E33" i="9"/>
  <c r="B33" i="9" s="1"/>
  <c r="F215" i="9"/>
  <c r="E297" i="9"/>
  <c r="B297" i="9" s="1"/>
  <c r="H1216" i="1"/>
  <c r="H1217" i="1"/>
  <c r="G1437" i="1"/>
  <c r="H1438" i="1"/>
  <c r="H1437" i="1"/>
  <c r="H29" i="3"/>
  <c r="H1439" i="1"/>
  <c r="I1439" i="1" s="1"/>
  <c r="H1578" i="1"/>
  <c r="G1480" i="1"/>
  <c r="H1510" i="1"/>
  <c r="H1481" i="1"/>
  <c r="G1481" i="1"/>
  <c r="H1486" i="1"/>
  <c r="G1501" i="1"/>
  <c r="H1502" i="1"/>
  <c r="E114" i="6"/>
  <c r="G1410" i="1"/>
  <c r="G631" i="1"/>
  <c r="H150" i="1"/>
  <c r="C149" i="1"/>
  <c r="H149" i="1" s="1"/>
  <c r="H1264" i="1"/>
  <c r="E282" i="9"/>
  <c r="B282" i="9" s="1"/>
  <c r="G1264" i="1"/>
  <c r="E245" i="5"/>
  <c r="D1222" i="1" s="1"/>
  <c r="G1219" i="1"/>
  <c r="G1216" i="1"/>
  <c r="E285" i="9"/>
  <c r="B285" i="9" s="1"/>
  <c r="F146" i="5"/>
  <c r="E12" i="5"/>
  <c r="D990" i="1" s="1"/>
  <c r="B275" i="9"/>
  <c r="G641" i="1"/>
  <c r="H412" i="1"/>
  <c r="G405" i="1"/>
  <c r="G411" i="1"/>
  <c r="G412" i="1"/>
  <c r="G289" i="1"/>
  <c r="H711" i="1"/>
  <c r="H649" i="1"/>
  <c r="E23" i="9"/>
  <c r="B23" i="9" s="1"/>
  <c r="H643" i="1"/>
  <c r="H371" i="1"/>
  <c r="G364" i="1"/>
  <c r="E363" i="4"/>
  <c r="D358" i="1" s="1"/>
  <c r="G290" i="1"/>
  <c r="E40" i="9"/>
  <c r="B40" i="9" s="1"/>
  <c r="F210" i="4"/>
  <c r="G206" i="1"/>
  <c r="G207" i="1"/>
  <c r="G189" i="1"/>
  <c r="G187" i="1"/>
  <c r="G184" i="1"/>
  <c r="G185" i="1"/>
  <c r="F188" i="4"/>
  <c r="H180" i="1"/>
  <c r="B219" i="9"/>
  <c r="H175" i="1"/>
  <c r="H173" i="1"/>
  <c r="H174" i="1"/>
  <c r="F177" i="4"/>
  <c r="H170" i="1"/>
  <c r="H168" i="1"/>
  <c r="H167" i="1"/>
  <c r="G165" i="1"/>
  <c r="E163" i="4"/>
  <c r="D159" i="1" s="1"/>
  <c r="H160" i="1"/>
  <c r="E41" i="9"/>
  <c r="B41" i="9" s="1"/>
  <c r="H161" i="1"/>
  <c r="G131" i="1"/>
  <c r="G87" i="1"/>
  <c r="G93" i="1"/>
  <c r="H411" i="1"/>
  <c r="H405" i="1"/>
  <c r="E644" i="4"/>
  <c r="D638" i="1" s="1"/>
  <c r="G288" i="1"/>
  <c r="E273" i="9"/>
  <c r="B273" i="9" s="1"/>
  <c r="G149" i="1"/>
  <c r="G150" i="1"/>
  <c r="G130" i="1"/>
  <c r="G132" i="1"/>
  <c r="E295" i="9"/>
  <c r="B295" i="9" s="1"/>
  <c r="E286" i="9"/>
  <c r="B286" i="9" s="1"/>
  <c r="E27" i="9"/>
  <c r="B27" i="9" s="1"/>
  <c r="E292" i="9"/>
  <c r="E300" i="9"/>
  <c r="B300" i="9" s="1"/>
  <c r="F217" i="9"/>
  <c r="B217" i="9" s="1"/>
  <c r="E287" i="9"/>
  <c r="B287" i="9" s="1"/>
  <c r="E299" i="9"/>
  <c r="B299" i="9" s="1"/>
  <c r="H778" i="1"/>
  <c r="H782" i="1"/>
  <c r="H786" i="1"/>
  <c r="H790" i="1"/>
  <c r="H794" i="1"/>
  <c r="H798" i="1"/>
  <c r="H802" i="1"/>
  <c r="H806" i="1"/>
  <c r="H810" i="1"/>
  <c r="H814" i="1"/>
  <c r="G779" i="1"/>
  <c r="G783" i="1"/>
  <c r="G787" i="1"/>
  <c r="G791" i="1"/>
  <c r="G795" i="1"/>
  <c r="G799" i="1"/>
  <c r="G803" i="1"/>
  <c r="G807" i="1"/>
  <c r="H817" i="1"/>
  <c r="H780" i="1"/>
  <c r="H784" i="1"/>
  <c r="H788" i="1"/>
  <c r="H792" i="1"/>
  <c r="H796" i="1"/>
  <c r="H800" i="1"/>
  <c r="H804" i="1"/>
  <c r="H808" i="1"/>
  <c r="H812" i="1"/>
  <c r="H816"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G1217" i="1"/>
  <c r="G1221" i="1"/>
  <c r="H1228" i="1"/>
  <c r="G1228" i="1"/>
  <c r="H1236" i="1"/>
  <c r="G1236" i="1"/>
  <c r="H1436" i="1"/>
  <c r="G1436" i="1"/>
  <c r="H896"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D133" i="4"/>
  <c r="F134" i="4"/>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224" i="1"/>
  <c r="G1224" i="1"/>
  <c r="H1232" i="1"/>
  <c r="G1232" i="1"/>
  <c r="F69" i="5"/>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18" i="1"/>
  <c r="G1229" i="1"/>
  <c r="G1237" i="1"/>
  <c r="H1528" i="1"/>
  <c r="G1528" i="1"/>
  <c r="H1544" i="1"/>
  <c r="G1544" i="1"/>
  <c r="H1560" i="1"/>
  <c r="G1560" i="1"/>
  <c r="H1576" i="1"/>
  <c r="G1576" i="1"/>
  <c r="H1413" i="1"/>
  <c r="G1413" i="1"/>
  <c r="H1421" i="1"/>
  <c r="G1421" i="1"/>
  <c r="H1429" i="1"/>
  <c r="G1429" i="1"/>
  <c r="G1440" i="1"/>
  <c r="I1440" i="1" s="1"/>
  <c r="J1440" i="1"/>
  <c r="H1440" i="1"/>
  <c r="H1524" i="1"/>
  <c r="G1524" i="1"/>
  <c r="H1540" i="1"/>
  <c r="G1540" i="1"/>
  <c r="H1556" i="1"/>
  <c r="G1556" i="1"/>
  <c r="H1572" i="1"/>
  <c r="G1572" i="1"/>
  <c r="F83" i="4"/>
  <c r="D82" i="4"/>
  <c r="F128" i="4"/>
  <c r="D124" i="4"/>
  <c r="E350" i="4"/>
  <c r="G1223" i="1"/>
  <c r="G1227" i="1"/>
  <c r="G1231" i="1"/>
  <c r="G1235" i="1"/>
  <c r="G1442" i="1"/>
  <c r="J1442" i="1"/>
  <c r="H1442" i="1"/>
  <c r="H1520" i="1"/>
  <c r="G1520" i="1"/>
  <c r="H1536" i="1"/>
  <c r="G1536" i="1"/>
  <c r="H1552" i="1"/>
  <c r="G1552" i="1"/>
  <c r="H1568" i="1"/>
  <c r="G1568" i="1"/>
  <c r="H1409" i="1"/>
  <c r="G1409" i="1"/>
  <c r="H1417" i="1"/>
  <c r="G1417" i="1"/>
  <c r="H1425" i="1"/>
  <c r="G1425" i="1"/>
  <c r="H1433" i="1"/>
  <c r="G1433" i="1"/>
  <c r="G1444" i="1"/>
  <c r="J1444" i="1"/>
  <c r="H1444" i="1"/>
  <c r="H1483" i="1"/>
  <c r="G1483" i="1"/>
  <c r="H1487" i="1"/>
  <c r="G1487" i="1"/>
  <c r="H1491" i="1"/>
  <c r="G1491" i="1"/>
  <c r="H1495" i="1"/>
  <c r="G1495" i="1"/>
  <c r="H1499" i="1"/>
  <c r="G1499" i="1"/>
  <c r="H1503" i="1"/>
  <c r="G1503" i="1"/>
  <c r="H1507" i="1"/>
  <c r="G1507" i="1"/>
  <c r="H1511" i="1"/>
  <c r="G1511" i="1"/>
  <c r="H1515" i="1"/>
  <c r="G1515" i="1"/>
  <c r="H1532" i="1"/>
  <c r="G1532" i="1"/>
  <c r="H1548" i="1"/>
  <c r="G1548" i="1"/>
  <c r="H1564" i="1"/>
  <c r="G1564" i="1"/>
  <c r="H1580" i="1"/>
  <c r="G1580" i="1"/>
  <c r="F107" i="4"/>
  <c r="D106" i="4"/>
  <c r="F153" i="4"/>
  <c r="E152" i="4"/>
  <c r="G21" i="9" s="1"/>
  <c r="I1447" i="1"/>
  <c r="I1449" i="1"/>
  <c r="I1451" i="1"/>
  <c r="I1455" i="1"/>
  <c r="I1457" i="1"/>
  <c r="I1459" i="1"/>
  <c r="I1462" i="1"/>
  <c r="I1464" i="1"/>
  <c r="I1466" i="1"/>
  <c r="I1468" i="1"/>
  <c r="H1470" i="1"/>
  <c r="G1470" i="1"/>
  <c r="I1472" i="1"/>
  <c r="I1474" i="1"/>
  <c r="H1476" i="1"/>
  <c r="G1476" i="1"/>
  <c r="H1478" i="1"/>
  <c r="G1478" i="1"/>
  <c r="I1478" i="1" s="1"/>
  <c r="D7" i="4"/>
  <c r="F202" i="4"/>
  <c r="D196" i="4"/>
  <c r="D644" i="4"/>
  <c r="F417" i="4"/>
  <c r="F519" i="4"/>
  <c r="D515" i="4"/>
  <c r="F529" i="4"/>
  <c r="F599" i="4"/>
  <c r="D593" i="4"/>
  <c r="D177" i="5"/>
  <c r="F180" i="5"/>
  <c r="F198" i="5"/>
  <c r="D190" i="5"/>
  <c r="D245" i="5"/>
  <c r="F246" i="5"/>
  <c r="F51" i="4"/>
  <c r="D50" i="4"/>
  <c r="D215" i="4"/>
  <c r="F216" i="4"/>
  <c r="F253" i="4"/>
  <c r="D252" i="4"/>
  <c r="F421" i="4"/>
  <c r="G1407" i="1"/>
  <c r="G1411" i="1"/>
  <c r="G1415" i="1"/>
  <c r="G1419" i="1"/>
  <c r="G1423" i="1"/>
  <c r="G1427" i="1"/>
  <c r="G1431" i="1"/>
  <c r="G1438" i="1"/>
  <c r="J1439" i="1"/>
  <c r="J1441" i="1"/>
  <c r="J1443" i="1"/>
  <c r="H1446" i="1"/>
  <c r="G1446" i="1"/>
  <c r="I1446" i="1" s="1"/>
  <c r="H1448" i="1"/>
  <c r="G1448" i="1"/>
  <c r="H1450" i="1"/>
  <c r="G1450" i="1"/>
  <c r="I1450" i="1" s="1"/>
  <c r="H1452" i="1"/>
  <c r="G1452" i="1"/>
  <c r="H1456" i="1"/>
  <c r="G1456" i="1"/>
  <c r="I1456" i="1" s="1"/>
  <c r="H1458" i="1"/>
  <c r="G1458" i="1"/>
  <c r="H1460" i="1"/>
  <c r="G1460" i="1"/>
  <c r="I1460" i="1" s="1"/>
  <c r="H1463" i="1"/>
  <c r="G1463" i="1"/>
  <c r="H1465" i="1"/>
  <c r="G1465" i="1"/>
  <c r="I1465" i="1" s="1"/>
  <c r="H1467" i="1"/>
  <c r="G1467" i="1"/>
  <c r="H1469" i="1"/>
  <c r="G1469" i="1"/>
  <c r="H1471" i="1"/>
  <c r="G1471" i="1"/>
  <c r="H1473" i="1"/>
  <c r="G1473" i="1"/>
  <c r="I1473" i="1" s="1"/>
  <c r="H1475" i="1"/>
  <c r="G1475" i="1"/>
  <c r="I1477" i="1"/>
  <c r="I1479"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E50" i="4"/>
  <c r="D46" i="1" s="1"/>
  <c r="F68" i="4"/>
  <c r="F91" i="4"/>
  <c r="F164" i="4"/>
  <c r="D163" i="4"/>
  <c r="E252" i="4"/>
  <c r="D248" i="1" s="1"/>
  <c r="F304" i="4"/>
  <c r="D299" i="4"/>
  <c r="F351" i="4"/>
  <c r="D363" i="4"/>
  <c r="F473" i="4"/>
  <c r="D472" i="4"/>
  <c r="G290" i="9"/>
  <c r="E290" i="9" s="1"/>
  <c r="B290" i="9" s="1"/>
  <c r="F149" i="5"/>
  <c r="D78" i="5"/>
  <c r="F79" i="5"/>
  <c r="H307" i="9"/>
  <c r="E176" i="5"/>
  <c r="M213" i="9"/>
  <c r="F213" i="9" s="1"/>
  <c r="B21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211" i="9"/>
  <c r="E211" i="9" s="1"/>
  <c r="B211" i="9" s="1"/>
  <c r="G207" i="9"/>
  <c r="E207" i="9" s="1"/>
  <c r="B207" i="9" s="1"/>
  <c r="G203" i="9"/>
  <c r="E203" i="9" s="1"/>
  <c r="B203" i="9" s="1"/>
  <c r="G199" i="9"/>
  <c r="E199" i="9" s="1"/>
  <c r="B199" i="9" s="1"/>
  <c r="G195" i="9"/>
  <c r="E195" i="9" s="1"/>
  <c r="B195" i="9" s="1"/>
  <c r="G212" i="9"/>
  <c r="E212" i="9" s="1"/>
  <c r="B212" i="9" s="1"/>
  <c r="G208" i="9"/>
  <c r="E208" i="9" s="1"/>
  <c r="B208" i="9" s="1"/>
  <c r="G204" i="9"/>
  <c r="E204" i="9" s="1"/>
  <c r="B204" i="9" s="1"/>
  <c r="G200" i="9"/>
  <c r="E200" i="9" s="1"/>
  <c r="B200" i="9" s="1"/>
  <c r="G196" i="9"/>
  <c r="E196" i="9" s="1"/>
  <c r="B196" i="9" s="1"/>
  <c r="L192" i="9"/>
  <c r="F192"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205" i="9"/>
  <c r="E205" i="9" s="1"/>
  <c r="B205" i="9" s="1"/>
  <c r="G201" i="9"/>
  <c r="E201" i="9" s="1"/>
  <c r="B201" i="9" s="1"/>
  <c r="G197" i="9"/>
  <c r="E197" i="9" s="1"/>
  <c r="B197" i="9" s="1"/>
  <c r="G193" i="9"/>
  <c r="E193" i="9" s="1"/>
  <c r="B193" i="9" s="1"/>
  <c r="G166" i="9"/>
  <c r="E166" i="9" s="1"/>
  <c r="B166" i="9" s="1"/>
  <c r="H165" i="9"/>
  <c r="G210" i="9"/>
  <c r="E210" i="9" s="1"/>
  <c r="B210" i="9" s="1"/>
  <c r="G202" i="9"/>
  <c r="E202" i="9" s="1"/>
  <c r="B202" i="9" s="1"/>
  <c r="G194" i="9"/>
  <c r="E194" i="9" s="1"/>
  <c r="B194" i="9" s="1"/>
  <c r="G165" i="9"/>
  <c r="E165" i="9" s="1"/>
  <c r="B165" i="9" s="1"/>
  <c r="G163" i="9"/>
  <c r="E163" i="9" s="1"/>
  <c r="B163" i="9" s="1"/>
  <c r="G161" i="9"/>
  <c r="E161" i="9" s="1"/>
  <c r="B161" i="9" s="1"/>
  <c r="G206" i="9"/>
  <c r="E206" i="9" s="1"/>
  <c r="B206" i="9" s="1"/>
  <c r="G198" i="9"/>
  <c r="E198" i="9" s="1"/>
  <c r="B198" i="9" s="1"/>
  <c r="G162" i="9"/>
  <c r="E162" i="9" s="1"/>
  <c r="B162" i="9" s="1"/>
  <c r="G164" i="9"/>
  <c r="E164" i="9" s="1"/>
  <c r="B164" i="9" s="1"/>
  <c r="I10" i="9"/>
  <c r="D263" i="4"/>
  <c r="D151" i="4" s="1"/>
  <c r="D459" i="4"/>
  <c r="E472" i="4"/>
  <c r="D466" i="1" s="1"/>
  <c r="D643" i="4"/>
  <c r="E224" i="4"/>
  <c r="D220" i="1" s="1"/>
  <c r="E311" i="4"/>
  <c r="D306" i="1" s="1"/>
  <c r="E643" i="4"/>
  <c r="D637" i="1" s="1"/>
  <c r="F485" i="4"/>
  <c r="D484" i="4"/>
  <c r="D625" i="4"/>
  <c r="F45" i="5"/>
  <c r="E68" i="5"/>
  <c r="F61" i="6"/>
  <c r="D35" i="6"/>
  <c r="D141" i="6" s="1"/>
  <c r="D580" i="4"/>
  <c r="D12" i="5"/>
  <c r="E5" i="6"/>
  <c r="F114" i="6"/>
  <c r="D42" i="8"/>
  <c r="G312" i="9" s="1"/>
  <c r="E312" i="9" s="1"/>
  <c r="B52" i="9"/>
  <c r="B60" i="9"/>
  <c r="B68" i="9"/>
  <c r="B76" i="9"/>
  <c r="E529" i="4"/>
  <c r="F206" i="5"/>
  <c r="F239" i="5"/>
  <c r="E238" i="5"/>
  <c r="E89" i="6"/>
  <c r="D1383" i="1" s="1"/>
  <c r="G315" i="9"/>
  <c r="E315" i="9" s="1"/>
  <c r="B82" i="9"/>
  <c r="B86" i="9"/>
  <c r="E96" i="9"/>
  <c r="B96" i="9" s="1"/>
  <c r="B102" i="9"/>
  <c r="E112" i="9"/>
  <c r="B112" i="9" s="1"/>
  <c r="B118" i="9"/>
  <c r="E128" i="9"/>
  <c r="B128" i="9" s="1"/>
  <c r="B134" i="9"/>
  <c r="E152" i="9"/>
  <c r="B152" i="9" s="1"/>
  <c r="B158" i="9"/>
  <c r="E289" i="9"/>
  <c r="B289" i="9" s="1"/>
  <c r="B81" i="9"/>
  <c r="E88" i="9"/>
  <c r="B88" i="9" s="1"/>
  <c r="B94" i="9"/>
  <c r="E104" i="9"/>
  <c r="B104" i="9" s="1"/>
  <c r="B110" i="9"/>
  <c r="E120" i="9"/>
  <c r="B120" i="9" s="1"/>
  <c r="B126" i="9"/>
  <c r="E136" i="9"/>
  <c r="B136" i="9" s="1"/>
  <c r="B142" i="9"/>
  <c r="E144" i="9"/>
  <c r="B144" i="9" s="1"/>
  <c r="B150" i="9"/>
  <c r="E160" i="9"/>
  <c r="B160" i="9" s="1"/>
  <c r="B233" i="9"/>
  <c r="B241" i="9"/>
  <c r="B249" i="9"/>
  <c r="B257" i="9"/>
  <c r="B265" i="9"/>
  <c r="B215" i="9"/>
  <c r="B292" i="9"/>
  <c r="B237" i="9"/>
  <c r="B245" i="9"/>
  <c r="B253" i="9"/>
  <c r="B261" i="9"/>
  <c r="B269" i="9"/>
  <c r="I27" i="3" l="1"/>
  <c r="D1408" i="1"/>
  <c r="E7" i="5"/>
  <c r="E6" i="5" s="1"/>
  <c r="F152" i="4"/>
  <c r="H21" i="9"/>
  <c r="E21" i="9" s="1"/>
  <c r="E6" i="4"/>
  <c r="B312" i="9"/>
  <c r="C1435" i="1"/>
  <c r="H28" i="3"/>
  <c r="D289" i="4"/>
  <c r="H17" i="3"/>
  <c r="C147" i="1"/>
  <c r="B315" i="9"/>
  <c r="E314" i="9"/>
  <c r="I10" i="3" s="1"/>
  <c r="F50" i="4"/>
  <c r="C46" i="1"/>
  <c r="F644" i="4"/>
  <c r="C638" i="1"/>
  <c r="E298" i="4"/>
  <c r="E528" i="4"/>
  <c r="D523" i="1"/>
  <c r="D7" i="5"/>
  <c r="F12" i="5"/>
  <c r="C990" i="1"/>
  <c r="F625" i="4"/>
  <c r="C619" i="1"/>
  <c r="F643" i="4"/>
  <c r="C637" i="1"/>
  <c r="H19" i="9"/>
  <c r="E19" i="9" s="1"/>
  <c r="B19" i="9" s="1"/>
  <c r="I22" i="3"/>
  <c r="D1153" i="1"/>
  <c r="F363" i="4"/>
  <c r="C358" i="1"/>
  <c r="F245" i="5"/>
  <c r="C1222" i="1"/>
  <c r="D528" i="4"/>
  <c r="F580" i="4"/>
  <c r="C574" i="1"/>
  <c r="F484" i="4"/>
  <c r="C478" i="1"/>
  <c r="G309" i="9"/>
  <c r="E309" i="9" s="1"/>
  <c r="B309" i="9" s="1"/>
  <c r="F190" i="5"/>
  <c r="C1167" i="1"/>
  <c r="F593" i="4"/>
  <c r="C587" i="1"/>
  <c r="F515" i="4"/>
  <c r="C509" i="1"/>
  <c r="F196" i="4"/>
  <c r="C192" i="1"/>
  <c r="F124" i="4"/>
  <c r="C120" i="1"/>
  <c r="F133" i="4"/>
  <c r="C129" i="1"/>
  <c r="E237" i="5"/>
  <c r="D1215" i="1"/>
  <c r="K1450" i="9"/>
  <c r="G313" i="9"/>
  <c r="E313" i="9" s="1"/>
  <c r="B313" i="9" s="1"/>
  <c r="I34" i="3"/>
  <c r="C1517" i="1"/>
  <c r="G306" i="1"/>
  <c r="H306" i="1"/>
  <c r="F252" i="4"/>
  <c r="C248" i="1"/>
  <c r="G307" i="9"/>
  <c r="E307" i="9" s="1"/>
  <c r="B307" i="9" s="1"/>
  <c r="F177" i="5"/>
  <c r="D176" i="5"/>
  <c r="C1154" i="1"/>
  <c r="F106" i="4"/>
  <c r="C102" i="1"/>
  <c r="I21" i="3"/>
  <c r="D1046" i="1"/>
  <c r="G220" i="1"/>
  <c r="H220" i="1"/>
  <c r="D350" i="4"/>
  <c r="G1383" i="1"/>
  <c r="H1383" i="1"/>
  <c r="F459" i="4"/>
  <c r="C453" i="1"/>
  <c r="B192" i="9"/>
  <c r="F238" i="5"/>
  <c r="F472" i="4"/>
  <c r="C466" i="1"/>
  <c r="F163" i="4"/>
  <c r="C159" i="1"/>
  <c r="D420" i="4"/>
  <c r="I1476" i="1"/>
  <c r="E151" i="4"/>
  <c r="F151" i="4" s="1"/>
  <c r="D148" i="1"/>
  <c r="I1444" i="1"/>
  <c r="I1442" i="1"/>
  <c r="E141" i="6"/>
  <c r="G317" i="9" s="1"/>
  <c r="E317" i="9" s="1"/>
  <c r="D1299" i="1"/>
  <c r="I24" i="3"/>
  <c r="F35" i="6"/>
  <c r="C1329" i="1"/>
  <c r="H25" i="3"/>
  <c r="F263" i="4"/>
  <c r="C259" i="1"/>
  <c r="D237" i="5"/>
  <c r="F78" i="5"/>
  <c r="C1056" i="1"/>
  <c r="D298" i="4"/>
  <c r="F299" i="4"/>
  <c r="C294" i="1"/>
  <c r="E412" i="4"/>
  <c r="I16" i="3"/>
  <c r="D2" i="1"/>
  <c r="I1471" i="1"/>
  <c r="I1467" i="1"/>
  <c r="I1463" i="1"/>
  <c r="I1458" i="1"/>
  <c r="I1452" i="1"/>
  <c r="I1448" i="1"/>
  <c r="F215" i="4"/>
  <c r="C211" i="1"/>
  <c r="F7" i="4"/>
  <c r="D6" i="4"/>
  <c r="C3" i="1"/>
  <c r="E420" i="4"/>
  <c r="E408" i="4"/>
  <c r="D403" i="1" s="1"/>
  <c r="D345" i="1"/>
  <c r="F82" i="4"/>
  <c r="C78" i="1"/>
  <c r="D68" i="5"/>
  <c r="D985" i="1" l="1"/>
  <c r="I20" i="3"/>
  <c r="H1408" i="1"/>
  <c r="G1408" i="1"/>
  <c r="E316" i="9"/>
  <c r="B317" i="9"/>
  <c r="D984" i="1"/>
  <c r="G466" i="1"/>
  <c r="H466" i="1"/>
  <c r="G248" i="1"/>
  <c r="H248" i="1"/>
  <c r="H1299" i="1"/>
  <c r="G1299" i="1"/>
  <c r="G148" i="1"/>
  <c r="H148" i="1"/>
  <c r="G3" i="1"/>
  <c r="H3" i="1"/>
  <c r="F237" i="5"/>
  <c r="H23" i="3"/>
  <c r="C1214" i="1"/>
  <c r="G478" i="1"/>
  <c r="H478" i="1"/>
  <c r="F528" i="4"/>
  <c r="D636" i="4"/>
  <c r="C522" i="1"/>
  <c r="G523" i="1"/>
  <c r="H523" i="1"/>
  <c r="F141" i="6"/>
  <c r="G453" i="1"/>
  <c r="H453" i="1"/>
  <c r="H1154" i="1"/>
  <c r="G1154" i="1"/>
  <c r="G1517" i="1"/>
  <c r="H1517" i="1"/>
  <c r="H11" i="3"/>
  <c r="H1215" i="1"/>
  <c r="G1215" i="1"/>
  <c r="G120" i="1"/>
  <c r="H120" i="1"/>
  <c r="G509" i="1"/>
  <c r="H509" i="1"/>
  <c r="H1167" i="1"/>
  <c r="G1167" i="1"/>
  <c r="H1222" i="1"/>
  <c r="G1222" i="1"/>
  <c r="G637" i="1"/>
  <c r="H637" i="1"/>
  <c r="H990" i="1"/>
  <c r="G990" i="1"/>
  <c r="E636" i="4"/>
  <c r="D630" i="1" s="1"/>
  <c r="D522" i="1"/>
  <c r="G46" i="1"/>
  <c r="H46" i="1"/>
  <c r="D413" i="4"/>
  <c r="D291" i="4"/>
  <c r="C285" i="1"/>
  <c r="E639" i="4"/>
  <c r="D407" i="1"/>
  <c r="B21" i="9"/>
  <c r="D175" i="5"/>
  <c r="H22" i="3"/>
  <c r="F176" i="5"/>
  <c r="C1153" i="1"/>
  <c r="I23" i="3"/>
  <c r="D1214" i="1"/>
  <c r="G574" i="1"/>
  <c r="H574" i="1"/>
  <c r="E407" i="4"/>
  <c r="D402" i="1" s="1"/>
  <c r="D293" i="1"/>
  <c r="D290" i="4"/>
  <c r="H16" i="3"/>
  <c r="D412" i="4"/>
  <c r="F6" i="4"/>
  <c r="C2" i="1"/>
  <c r="F298" i="4"/>
  <c r="D407" i="4"/>
  <c r="C293" i="1"/>
  <c r="G259" i="1"/>
  <c r="H259" i="1"/>
  <c r="D408" i="4"/>
  <c r="F350" i="4"/>
  <c r="C345" i="1"/>
  <c r="F68" i="5"/>
  <c r="H21" i="3"/>
  <c r="C1046" i="1"/>
  <c r="H1056" i="1"/>
  <c r="G1056" i="1"/>
  <c r="D635" i="4"/>
  <c r="F420" i="4"/>
  <c r="C414" i="1"/>
  <c r="G78" i="1"/>
  <c r="H78" i="1"/>
  <c r="E635" i="4"/>
  <c r="D629" i="1" s="1"/>
  <c r="D414" i="1"/>
  <c r="G211" i="1"/>
  <c r="H211" i="1"/>
  <c r="G294" i="1"/>
  <c r="H294" i="1"/>
  <c r="G1329" i="1"/>
  <c r="H1329" i="1"/>
  <c r="D1435" i="1"/>
  <c r="G1435" i="1" s="1"/>
  <c r="I28" i="3"/>
  <c r="E289" i="4"/>
  <c r="I17" i="3"/>
  <c r="D147" i="1"/>
  <c r="G147" i="1" s="1"/>
  <c r="G159" i="1"/>
  <c r="H159" i="1"/>
  <c r="G102" i="1"/>
  <c r="H102" i="1"/>
  <c r="G129" i="1"/>
  <c r="H129" i="1"/>
  <c r="G192" i="1"/>
  <c r="H192" i="1"/>
  <c r="G587" i="1"/>
  <c r="H587" i="1"/>
  <c r="G358" i="1"/>
  <c r="H358" i="1"/>
  <c r="E175" i="5"/>
  <c r="D1152" i="1" s="1"/>
  <c r="G619" i="1"/>
  <c r="H619" i="1"/>
  <c r="D6" i="5"/>
  <c r="F7" i="5"/>
  <c r="H20" i="3"/>
  <c r="C985" i="1"/>
  <c r="G638" i="1"/>
  <c r="H638" i="1"/>
  <c r="E311" i="9"/>
  <c r="G293" i="1" l="1"/>
  <c r="H293" i="1"/>
  <c r="G414" i="1"/>
  <c r="H414" i="1"/>
  <c r="G345" i="1"/>
  <c r="H345" i="1"/>
  <c r="G2" i="1"/>
  <c r="H2" i="1"/>
  <c r="H1435" i="1"/>
  <c r="D640" i="4"/>
  <c r="D415" i="4"/>
  <c r="C408" i="1"/>
  <c r="C286" i="1"/>
  <c r="F175" i="5"/>
  <c r="C1152" i="1"/>
  <c r="G522" i="1"/>
  <c r="H522" i="1"/>
  <c r="H9" i="3"/>
  <c r="H278" i="9"/>
  <c r="H1046" i="1"/>
  <c r="G1046" i="1"/>
  <c r="H985" i="1"/>
  <c r="G985" i="1"/>
  <c r="F635" i="4"/>
  <c r="C629" i="1"/>
  <c r="F408" i="4"/>
  <c r="C403" i="1"/>
  <c r="F407" i="4"/>
  <c r="C402" i="1"/>
  <c r="H147" i="1"/>
  <c r="H1153" i="1"/>
  <c r="G1153" i="1"/>
  <c r="D633" i="1"/>
  <c r="F291" i="4"/>
  <c r="C287" i="1"/>
  <c r="F636" i="4"/>
  <c r="C630" i="1"/>
  <c r="H1214" i="1"/>
  <c r="G1214" i="1"/>
  <c r="G284" i="9"/>
  <c r="E284" i="9" s="1"/>
  <c r="B284" i="9" s="1"/>
  <c r="G278" i="9"/>
  <c r="F6" i="5"/>
  <c r="C984" i="1"/>
  <c r="E291" i="4"/>
  <c r="D287" i="1" s="1"/>
  <c r="E413" i="4"/>
  <c r="D285" i="1"/>
  <c r="G285" i="1" s="1"/>
  <c r="E290" i="4"/>
  <c r="F290" i="4" s="1"/>
  <c r="D414" i="4"/>
  <c r="F412" i="4"/>
  <c r="D639" i="4"/>
  <c r="C407" i="1"/>
  <c r="F289" i="4"/>
  <c r="N3" i="9"/>
  <c r="I11" i="3"/>
  <c r="E278" i="9" l="1"/>
  <c r="E277" i="9" s="1"/>
  <c r="D641" i="4"/>
  <c r="F639" i="4"/>
  <c r="C633" i="1"/>
  <c r="G403" i="1"/>
  <c r="H403" i="1"/>
  <c r="H285" i="1"/>
  <c r="F415" i="4"/>
  <c r="C410" i="1"/>
  <c r="G402" i="1"/>
  <c r="H402" i="1"/>
  <c r="G629" i="1"/>
  <c r="H629" i="1"/>
  <c r="H1152" i="1"/>
  <c r="G1152" i="1"/>
  <c r="E640" i="4"/>
  <c r="F640" i="4" s="1"/>
  <c r="E415" i="4"/>
  <c r="D410" i="1" s="1"/>
  <c r="D408" i="1"/>
  <c r="G408" i="1" s="1"/>
  <c r="E414" i="4"/>
  <c r="D409" i="1" s="1"/>
  <c r="G630" i="1"/>
  <c r="H630" i="1"/>
  <c r="K3" i="9"/>
  <c r="I9" i="3"/>
  <c r="D642" i="4"/>
  <c r="C634" i="1"/>
  <c r="C409" i="1"/>
  <c r="G407" i="1"/>
  <c r="H407" i="1"/>
  <c r="D286" i="1"/>
  <c r="H286" i="1" s="1"/>
  <c r="H8" i="3"/>
  <c r="H984" i="1"/>
  <c r="G984" i="1"/>
  <c r="G287" i="1"/>
  <c r="H287" i="1"/>
  <c r="F413" i="4"/>
  <c r="B278" i="9" l="1"/>
  <c r="F414" i="4"/>
  <c r="H408" i="1"/>
  <c r="G286" i="1"/>
  <c r="G633" i="1"/>
  <c r="H633" i="1"/>
  <c r="M3" i="9"/>
  <c r="I8" i="3"/>
  <c r="G410" i="1"/>
  <c r="H410" i="1"/>
  <c r="G409" i="1"/>
  <c r="H409" i="1"/>
  <c r="D646" i="4"/>
  <c r="F642" i="4"/>
  <c r="C636" i="1"/>
  <c r="E642" i="4"/>
  <c r="D634" i="1"/>
  <c r="G634" i="1" s="1"/>
  <c r="E641" i="4"/>
  <c r="F641" i="4" s="1"/>
  <c r="D645" i="4"/>
  <c r="C635" i="1"/>
  <c r="H634" i="1" l="1"/>
  <c r="F646" i="4"/>
  <c r="H19" i="3"/>
  <c r="C640" i="1"/>
  <c r="H18" i="3"/>
  <c r="C639" i="1"/>
  <c r="E646" i="4"/>
  <c r="D636" i="1"/>
  <c r="G636" i="1" s="1"/>
  <c r="E645" i="4"/>
  <c r="G276" i="9" s="1"/>
  <c r="E276" i="9" s="1"/>
  <c r="B276" i="9" s="1"/>
  <c r="D635" i="1"/>
  <c r="H635" i="1" s="1"/>
  <c r="I19" i="3" l="1"/>
  <c r="D640" i="1"/>
  <c r="G640" i="1" s="1"/>
  <c r="H636" i="1"/>
  <c r="I18" i="3"/>
  <c r="D639" i="1"/>
  <c r="G639" i="1" s="1"/>
  <c r="H7" i="3"/>
  <c r="F645" i="4"/>
  <c r="G635" i="1"/>
  <c r="H640" i="1" l="1"/>
  <c r="J3" i="9"/>
  <c r="H639" i="1"/>
  <c r="G274" i="9" l="1"/>
  <c r="L272" i="9"/>
  <c r="H274" i="9"/>
  <c r="M272" i="9"/>
  <c r="H18" i="9"/>
  <c r="G18" i="9"/>
  <c r="M15" i="9"/>
  <c r="L16" i="9"/>
  <c r="H15" i="9"/>
  <c r="I17" i="9"/>
  <c r="G16" i="9"/>
  <c r="G17" i="9"/>
  <c r="K12" i="9"/>
  <c r="I6" i="9"/>
  <c r="K9" i="9"/>
  <c r="I9" i="9"/>
  <c r="J5" i="9"/>
  <c r="J9" i="9"/>
  <c r="K13" i="9"/>
  <c r="I7" i="9"/>
  <c r="I13" i="9"/>
  <c r="J8" i="9"/>
  <c r="I12" i="9"/>
  <c r="J13" i="9"/>
  <c r="J11" i="9"/>
  <c r="G15" i="9"/>
  <c r="I11" i="9"/>
  <c r="J6" i="9"/>
  <c r="K7" i="9"/>
  <c r="H16" i="9"/>
  <c r="J7" i="9"/>
  <c r="K6" i="9"/>
  <c r="H17" i="9"/>
  <c r="M16" i="9"/>
  <c r="J12" i="9"/>
  <c r="K10" i="9"/>
  <c r="I8" i="9"/>
  <c r="J10" i="9"/>
  <c r="K5" i="9"/>
  <c r="K11" i="9"/>
  <c r="I5" i="9"/>
  <c r="K8" i="9"/>
  <c r="J17" i="9"/>
  <c r="L15" i="9"/>
  <c r="F15" i="9" l="1"/>
  <c r="E15" i="9"/>
  <c r="E18" i="9"/>
  <c r="B18" i="9" s="1"/>
  <c r="E7" i="9"/>
  <c r="B7" i="9" s="1"/>
  <c r="E9" i="9"/>
  <c r="B9" i="9" s="1"/>
  <c r="E5" i="9"/>
  <c r="B5" i="9" s="1"/>
  <c r="E274" i="9"/>
  <c r="B274" i="9" s="1"/>
  <c r="F16" i="9"/>
  <c r="E11" i="9"/>
  <c r="B11" i="9" s="1"/>
  <c r="E12" i="9"/>
  <c r="B12" i="9" s="1"/>
  <c r="E16" i="9"/>
  <c r="E17" i="9"/>
  <c r="B17" i="9" s="1"/>
  <c r="E10" i="9"/>
  <c r="B10" i="9" s="1"/>
  <c r="E6" i="9"/>
  <c r="B6" i="9" s="1"/>
  <c r="F272" i="9"/>
  <c r="E8" i="9"/>
  <c r="B8" i="9" s="1"/>
  <c r="E13" i="9"/>
  <c r="B13" i="9" s="1"/>
  <c r="B15" i="9" l="1"/>
  <c r="F14" i="9"/>
  <c r="E20" i="9"/>
  <c r="I7" i="3" s="1"/>
  <c r="B16" i="9"/>
  <c r="E14" i="9"/>
  <c r="E4" i="9"/>
  <c r="B272" i="9"/>
  <c r="F20"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<sst xmlns="http://schemas.openxmlformats.org/spreadsheetml/2006/main" count="4369" uniqueCount="3422">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</sst>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182775.63999999998</v>
      </c>
      <c r="D2" s="6">
        <f>'PR-RAS'!E6</f>
        <v>174133.59999999998</v>
      </c>
      <c r="E2" s="6">
        <v>0</v>
      </c>
      <c r="F2" s="6">
        <v>0</v>
      </c>
      <c r="G2" s="7">
        <f t="shared" ref="G2:G264" si="0">(B2/1000)*(C2*1+D2*2)</f>
        <v>531.04283999999996</v>
      </c>
      <c r="H2" s="7">
        <f t="shared" ref="H2:H264" si="1">ABS(C2-ROUND(C2,0))+ABS(D2-ROUND(D2,0))</f>
        <v>0.76000000003841706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477.8</v>
      </c>
      <c r="D46" s="1">
        <f>'PR-RAS'!E50</f>
        <v>172.8</v>
      </c>
      <c r="E46" s="1">
        <v>0</v>
      </c>
      <c r="F46" s="1">
        <v>0</v>
      </c>
      <c r="G46" s="2">
        <f t="shared" si="0"/>
        <v>37.053000000000004</v>
      </c>
      <c r="H46" s="2">
        <f t="shared" si="1"/>
        <v>0.39999999999997726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477.8</v>
      </c>
      <c r="D64" s="1">
        <f>'PR-RAS'!E68</f>
        <v>172.8</v>
      </c>
      <c r="E64" s="1">
        <v>0</v>
      </c>
      <c r="F64" s="1">
        <v>0</v>
      </c>
      <c r="G64" s="2">
        <f t="shared" si="0"/>
        <v>51.874200000000009</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477.8</v>
      </c>
      <c r="D65" s="1">
        <f>'PR-RAS'!E69</f>
        <v>172.8</v>
      </c>
      <c r="E65" s="1">
        <v>0</v>
      </c>
      <c r="F65" s="1">
        <v>0</v>
      </c>
      <c r="G65" s="2">
        <f t="shared" si="0"/>
        <v>52.697600000000008</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299.83</v>
      </c>
      <c r="D78" s="1">
        <f>'PR-RAS'!E82</f>
        <v>9.75</v>
      </c>
      <c r="E78" s="1">
        <v>0</v>
      </c>
      <c r="F78" s="1">
        <v>0</v>
      </c>
      <c r="G78" s="2">
        <f t="shared" si="0"/>
        <v>24.58841</v>
      </c>
      <c r="H78" s="2">
        <f t="shared" si="1"/>
        <v>0.42000000000001592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299.83</v>
      </c>
      <c r="D87" s="1">
        <f>'PR-RAS'!E91</f>
        <v>9.75</v>
      </c>
      <c r="E87" s="1">
        <v>0</v>
      </c>
      <c r="F87" s="1">
        <v>0</v>
      </c>
      <c r="G87" s="2">
        <f t="shared" si="0"/>
        <v>27.462379999999996</v>
      </c>
      <c r="H87" s="2">
        <f t="shared" si="1"/>
        <v>0.42000000000001592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299.83</v>
      </c>
      <c r="D93" s="1">
        <f>'PR-RAS'!E97</f>
        <v>9.75</v>
      </c>
      <c r="E93" s="1">
        <v>0</v>
      </c>
      <c r="F93" s="1">
        <v>0</v>
      </c>
      <c r="G93" s="2">
        <f t="shared" si="0"/>
        <v>29.378359999999997</v>
      </c>
      <c r="H93" s="2">
        <f t="shared" si="1"/>
        <v>0.42000000000001592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20150.64</v>
      </c>
      <c r="D102" s="1">
        <f>'PR-RAS'!E106</f>
        <v>21266.75</v>
      </c>
      <c r="E102" s="1">
        <v>0</v>
      </c>
      <c r="F102" s="1">
        <v>0</v>
      </c>
      <c r="G102" s="2">
        <f t="shared" si="0"/>
        <v>6331.0981400000001</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20150.64</v>
      </c>
      <c r="D108" s="1">
        <f>'PR-RAS'!E112</f>
        <v>21266.75</v>
      </c>
      <c r="E108" s="1">
        <v>0</v>
      </c>
      <c r="F108" s="1">
        <v>0</v>
      </c>
      <c r="G108" s="2">
        <f t="shared" si="0"/>
        <v>6707.20298</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20150.64</v>
      </c>
      <c r="D113" s="1">
        <f>'PR-RAS'!E117</f>
        <v>21266.75</v>
      </c>
      <c r="E113" s="1">
        <v>0</v>
      </c>
      <c r="F113" s="1">
        <v>0</v>
      </c>
      <c r="G113" s="2">
        <f t="shared" si="0"/>
        <v>7020.6236799999997</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79.63</v>
      </c>
      <c r="D120" s="1">
        <f>'PR-RAS'!E124</f>
        <v>0</v>
      </c>
      <c r="E120" s="1">
        <v>0</v>
      </c>
      <c r="F120" s="1">
        <v>0</v>
      </c>
      <c r="G120" s="2">
        <f t="shared" si="0"/>
        <v>9.4759699999999984</v>
      </c>
      <c r="H120" s="2">
        <f t="shared" si="1"/>
        <v>0.37000000000000455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v>
      </c>
      <c r="D124" s="1">
        <f>'PR-RAS'!E128</f>
        <v>0</v>
      </c>
      <c r="E124" s="1">
        <v>0</v>
      </c>
      <c r="F124" s="1">
        <v>0</v>
      </c>
      <c r="G124" s="2">
        <f t="shared" si="0"/>
        <v>9.7944899999999997</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0</v>
      </c>
      <c r="E125" s="1">
        <v>0</v>
      </c>
      <c r="F125" s="1">
        <v>0</v>
      </c>
      <c r="G125" s="2">
        <f t="shared" si="0"/>
        <v>9.8741199999999996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161767.74</v>
      </c>
      <c r="D129" s="1">
        <f>'PR-RAS'!E133</f>
        <v>152684.29999999999</v>
      </c>
      <c r="E129" s="1">
        <v>0</v>
      </c>
      <c r="F129" s="1">
        <v>0</v>
      </c>
      <c r="G129" s="2">
        <f t="shared" si="0"/>
        <v>59793.451519999995</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161767.74</v>
      </c>
      <c r="D130" s="1">
        <f>'PR-RAS'!E134</f>
        <v>152684.29999999999</v>
      </c>
      <c r="E130" s="1">
        <v>0</v>
      </c>
      <c r="F130" s="1">
        <v>0</v>
      </c>
      <c r="G130" s="2">
        <f t="shared" si="0"/>
        <v>60260.58786</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157370.97</v>
      </c>
      <c r="D131" s="1">
        <f>'PR-RAS'!E135</f>
        <v>149430.43</v>
      </c>
      <c r="E131" s="1">
        <v>0</v>
      </c>
      <c r="F131" s="1">
        <v>0</v>
      </c>
      <c r="G131" s="2">
        <f t="shared" si="0"/>
        <v>59310.137899999994</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4396.7700000000004</v>
      </c>
      <c r="D132" s="1">
        <f>'PR-RAS'!E136</f>
        <v>3253.87</v>
      </c>
      <c r="E132" s="1">
        <v>0</v>
      </c>
      <c r="F132" s="1">
        <v>0</v>
      </c>
      <c r="G132" s="2">
        <f t="shared" si="0"/>
        <v>1428.49081</v>
      </c>
      <c r="H132" s="2">
        <f t="shared" si="1"/>
        <v>0.35999999999967258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168245.38</v>
      </c>
      <c r="D147" s="1">
        <f>'PR-RAS'!E151</f>
        <v>182349.44999999998</v>
      </c>
      <c r="E147" s="1">
        <v>0</v>
      </c>
      <c r="F147" s="1">
        <v>0</v>
      </c>
      <c r="G147" s="2">
        <f t="shared" si="0"/>
        <v>77809.864879999994</v>
      </c>
      <c r="H147" s="2">
        <f t="shared" si="1"/>
        <v>0.82999999998719431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132431.36000000002</v>
      </c>
      <c r="D148" s="1">
        <f>'PR-RAS'!E152</f>
        <v>140157.65999999997</v>
      </c>
      <c r="E148" s="1">
        <v>0</v>
      </c>
      <c r="F148" s="1">
        <v>0</v>
      </c>
      <c r="G148" s="2">
        <f t="shared" si="0"/>
        <v>60673.761959999989</v>
      </c>
      <c r="H148" s="2">
        <f t="shared" si="1"/>
        <v>0.70000000004074536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109808.63</v>
      </c>
      <c r="D149" s="1">
        <f>'PR-RAS'!E153</f>
        <v>113853.68</v>
      </c>
      <c r="E149" s="1">
        <v>0</v>
      </c>
      <c r="F149" s="1">
        <v>0</v>
      </c>
      <c r="G149" s="2">
        <f t="shared" si="0"/>
        <v>49952.366519999996</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109808.63</v>
      </c>
      <c r="D150" s="1">
        <f>'PR-RAS'!E154</f>
        <v>113853.68</v>
      </c>
      <c r="E150" s="1">
        <v>0</v>
      </c>
      <c r="F150" s="1">
        <v>0</v>
      </c>
      <c r="G150" s="2">
        <f t="shared" si="0"/>
        <v>50289.882509999996</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4504.28</v>
      </c>
      <c r="D154" s="1">
        <f>'PR-RAS'!E158</f>
        <v>7517.79</v>
      </c>
      <c r="E154" s="1">
        <v>0</v>
      </c>
      <c r="F154" s="1">
        <v>0</v>
      </c>
      <c r="G154" s="2">
        <f t="shared" si="0"/>
        <v>2989.5985799999999</v>
      </c>
      <c r="H154" s="2">
        <f t="shared" si="1"/>
        <v>0.48999999999978172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18118.45</v>
      </c>
      <c r="D155" s="1">
        <f>'PR-RAS'!E159</f>
        <v>18786.189999999999</v>
      </c>
      <c r="E155" s="1">
        <v>0</v>
      </c>
      <c r="F155" s="1">
        <v>0</v>
      </c>
      <c r="G155" s="2">
        <f t="shared" si="0"/>
        <v>8576.3878199999999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18118.45</v>
      </c>
      <c r="D157" s="1">
        <f>'PR-RAS'!E161</f>
        <v>18786.189999999999</v>
      </c>
      <c r="E157" s="1">
        <v>0</v>
      </c>
      <c r="F157" s="1">
        <v>0</v>
      </c>
      <c r="G157" s="2">
        <f t="shared" si="0"/>
        <v>8687.7694800000008</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35007</v>
      </c>
      <c r="D159" s="1">
        <f>'PR-RAS'!E163</f>
        <v>41405.51</v>
      </c>
      <c r="E159" s="1">
        <v>0</v>
      </c>
      <c r="F159" s="1">
        <v>0</v>
      </c>
      <c r="G159" s="2">
        <f t="shared" si="0"/>
        <v>18615.247160000003</v>
      </c>
      <c r="H159" s="2">
        <f t="shared" si="1"/>
        <v>0.48999999999796273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6735.5099999999993</v>
      </c>
      <c r="D160" s="1">
        <f>'PR-RAS'!E164</f>
        <v>7165.19</v>
      </c>
      <c r="E160" s="1">
        <v>0</v>
      </c>
      <c r="F160" s="1">
        <v>0</v>
      </c>
      <c r="G160" s="2">
        <f t="shared" si="0"/>
        <v>3349.47651</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76.48</v>
      </c>
      <c r="E161" s="1">
        <v>0</v>
      </c>
      <c r="F161" s="1">
        <v>0</v>
      </c>
      <c r="G161" s="2">
        <f t="shared" si="0"/>
        <v>24.473600000000001</v>
      </c>
      <c r="H161" s="2">
        <f t="shared" si="1"/>
        <v>0.48000000000000398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6243.28</v>
      </c>
      <c r="D162" s="1">
        <f>'PR-RAS'!E166</f>
        <v>6658.63</v>
      </c>
      <c r="E162" s="1">
        <v>0</v>
      </c>
      <c r="F162" s="1">
        <v>0</v>
      </c>
      <c r="G162" s="2">
        <f t="shared" si="0"/>
        <v>3149.2469400000004</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v>
      </c>
      <c r="D163" s="1">
        <f>'PR-RAS'!E167</f>
        <v>292.39999999999998</v>
      </c>
      <c r="E163" s="1">
        <v>0</v>
      </c>
      <c r="F163" s="1">
        <v>0</v>
      </c>
      <c r="G163" s="2">
        <f t="shared" si="0"/>
        <v>110.86308</v>
      </c>
      <c r="H163" s="2">
        <f t="shared" si="1"/>
        <v>0.85999999999997101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392.69</v>
      </c>
      <c r="D164" s="1">
        <f>'PR-RAS'!E168</f>
        <v>137.68</v>
      </c>
      <c r="E164" s="1">
        <v>0</v>
      </c>
      <c r="F164" s="1">
        <v>0</v>
      </c>
      <c r="G164" s="2">
        <f t="shared" si="0"/>
        <v>108.89215</v>
      </c>
      <c r="H164" s="2">
        <f t="shared" si="1"/>
        <v>0.62999999999999545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19958.100000000002</v>
      </c>
      <c r="D165" s="1">
        <f>'PR-RAS'!E169</f>
        <v>24661.43</v>
      </c>
      <c r="E165" s="1">
        <v>0</v>
      </c>
      <c r="F165" s="1">
        <v>0</v>
      </c>
      <c r="G165" s="2">
        <f t="shared" si="0"/>
        <v>11362.077440000001</v>
      </c>
      <c r="H165" s="2">
        <f t="shared" si="1"/>
        <v>0.53000000000247383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2875.77</v>
      </c>
      <c r="D166" s="1">
        <f>'PR-RAS'!E170</f>
        <v>3501.59</v>
      </c>
      <c r="E166" s="1">
        <v>0</v>
      </c>
      <c r="F166" s="1">
        <v>0</v>
      </c>
      <c r="G166" s="2">
        <f t="shared" si="0"/>
        <v>1630.0267500000002</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9220.4500000000007</v>
      </c>
      <c r="D167" s="1">
        <f>'PR-RAS'!E171</f>
        <v>13422.66</v>
      </c>
      <c r="E167" s="1">
        <v>0</v>
      </c>
      <c r="F167" s="1">
        <v>0</v>
      </c>
      <c r="G167" s="2">
        <f t="shared" si="0"/>
        <v>5986.9178200000006</v>
      </c>
      <c r="H167" s="2">
        <f t="shared" si="1"/>
        <v>0.79000000000087311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5719.14</v>
      </c>
      <c r="D168" s="1">
        <f>'PR-RAS'!E172</f>
        <v>6677.21</v>
      </c>
      <c r="E168" s="1">
        <v>0</v>
      </c>
      <c r="F168" s="1">
        <v>0</v>
      </c>
      <c r="G168" s="2">
        <f t="shared" si="0"/>
        <v>3185.2845200000006</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368.54</v>
      </c>
      <c r="D169" s="1">
        <f>'PR-RAS'!E173</f>
        <v>494.59</v>
      </c>
      <c r="E169" s="1">
        <v>0</v>
      </c>
      <c r="F169" s="1">
        <v>0</v>
      </c>
      <c r="G169" s="2">
        <f t="shared" si="0"/>
        <v>228.09696000000002</v>
      </c>
      <c r="H169" s="2">
        <f t="shared" si="1"/>
        <v>0.87000000000000455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1774.2</v>
      </c>
      <c r="D170" s="1">
        <f>'PR-RAS'!E174</f>
        <v>565.38</v>
      </c>
      <c r="E170" s="1">
        <v>0</v>
      </c>
      <c r="F170" s="1">
        <v>0</v>
      </c>
      <c r="G170" s="2">
        <f t="shared" si="0"/>
        <v>490.93824000000006</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6263.07</v>
      </c>
      <c r="D173" s="1">
        <f>'PR-RAS'!E177</f>
        <v>6327.0300000000007</v>
      </c>
      <c r="E173" s="1">
        <v>0</v>
      </c>
      <c r="F173" s="1">
        <v>0</v>
      </c>
      <c r="G173" s="2">
        <f t="shared" si="0"/>
        <v>3253.7463600000001</v>
      </c>
      <c r="H173" s="2">
        <f t="shared" si="1"/>
        <v>0.1000000000003638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431.09</v>
      </c>
      <c r="D174" s="1">
        <f>'PR-RAS'!E178</f>
        <v>453.65</v>
      </c>
      <c r="E174" s="1">
        <v>0</v>
      </c>
      <c r="F174" s="1">
        <v>0</v>
      </c>
      <c r="G174" s="2">
        <f t="shared" si="0"/>
        <v>231.54146999999995</v>
      </c>
      <c r="H174" s="2">
        <f t="shared" si="1"/>
        <v>0.43999999999999773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642.21</v>
      </c>
      <c r="D175" s="1">
        <f>'PR-RAS'!E179</f>
        <v>1034.04</v>
      </c>
      <c r="E175" s="1">
        <v>0</v>
      </c>
      <c r="F175" s="1">
        <v>0</v>
      </c>
      <c r="G175" s="2">
        <f t="shared" si="0"/>
        <v>471.59045999999995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586.1</v>
      </c>
      <c r="D176" s="1">
        <f>'PR-RAS'!E180</f>
        <v>0</v>
      </c>
      <c r="E176" s="1">
        <v>0</v>
      </c>
      <c r="F176" s="1">
        <v>0</v>
      </c>
      <c r="G176" s="2">
        <f t="shared" si="0"/>
        <v>102.5675</v>
      </c>
      <c r="H176" s="2">
        <f t="shared" si="1"/>
        <v>0.10000000000002274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2483.4299999999998</v>
      </c>
      <c r="D177" s="1">
        <f>'PR-RAS'!E181</f>
        <v>2548.0300000000002</v>
      </c>
      <c r="E177" s="1">
        <v>0</v>
      </c>
      <c r="F177" s="1">
        <v>0</v>
      </c>
      <c r="G177" s="2">
        <f t="shared" si="0"/>
        <v>1333.9902399999999</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1213.9100000000001</v>
      </c>
      <c r="D179" s="1">
        <f>'PR-RAS'!E183</f>
        <v>1045.8</v>
      </c>
      <c r="E179" s="1">
        <v>0</v>
      </c>
      <c r="F179" s="1">
        <v>0</v>
      </c>
      <c r="G179" s="2">
        <f t="shared" si="0"/>
        <v>588.38077999999996</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408.62</v>
      </c>
      <c r="D180" s="1">
        <f>'PR-RAS'!E184</f>
        <v>648</v>
      </c>
      <c r="E180" s="1">
        <v>0</v>
      </c>
      <c r="F180" s="1">
        <v>0</v>
      </c>
      <c r="G180" s="2">
        <f t="shared" si="0"/>
        <v>305.12697999999995</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497.71</v>
      </c>
      <c r="D181" s="1">
        <f>'PR-RAS'!E185</f>
        <v>597.51</v>
      </c>
      <c r="E181" s="1">
        <v>0</v>
      </c>
      <c r="F181" s="1">
        <v>0</v>
      </c>
      <c r="G181" s="2">
        <f t="shared" si="0"/>
        <v>304.69139999999999</v>
      </c>
      <c r="H181" s="2">
        <f t="shared" si="1"/>
        <v>0.78000000000002956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2050.3200000000002</v>
      </c>
      <c r="D184" s="1">
        <f>'PR-RAS'!E188</f>
        <v>3251.86</v>
      </c>
      <c r="E184" s="1">
        <v>0</v>
      </c>
      <c r="F184" s="1">
        <v>0</v>
      </c>
      <c r="G184" s="2">
        <f t="shared" si="0"/>
        <v>1565.3893200000002</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1819.14</v>
      </c>
      <c r="D185" s="1">
        <f>'PR-RAS'!E189</f>
        <v>1676.98</v>
      </c>
      <c r="E185" s="1">
        <v>0</v>
      </c>
      <c r="F185" s="1">
        <v>0</v>
      </c>
      <c r="G185" s="2">
        <f t="shared" si="0"/>
        <v>951.85040000000004</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90.5</v>
      </c>
      <c r="D187" s="1">
        <f>'PR-RAS'!E191</f>
        <v>1434.17</v>
      </c>
      <c r="E187" s="1">
        <v>0</v>
      </c>
      <c r="F187" s="1">
        <v>0</v>
      </c>
      <c r="G187" s="2">
        <f t="shared" si="0"/>
        <v>550.34424000000001</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127.41</v>
      </c>
      <c r="D189" s="1">
        <f>'PR-RAS'!E193</f>
        <v>127.44</v>
      </c>
      <c r="E189" s="1">
        <v>0</v>
      </c>
      <c r="F189" s="1">
        <v>0</v>
      </c>
      <c r="G189" s="2">
        <f t="shared" si="0"/>
        <v>71.870519999999999</v>
      </c>
      <c r="H189" s="2">
        <f t="shared" si="1"/>
        <v>0.84999999999999432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807.02</v>
      </c>
      <c r="D192" s="1">
        <f>'PR-RAS'!E196</f>
        <v>786.28</v>
      </c>
      <c r="E192" s="1">
        <v>0</v>
      </c>
      <c r="F192" s="1">
        <v>0</v>
      </c>
      <c r="G192" s="2">
        <f t="shared" si="0"/>
        <v>454.49977999999999</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807.02</v>
      </c>
      <c r="D206" s="1">
        <f>'PR-RAS'!E210</f>
        <v>786.28</v>
      </c>
      <c r="E206" s="1">
        <v>0</v>
      </c>
      <c r="F206" s="1">
        <v>0</v>
      </c>
      <c r="G206" s="2">
        <f t="shared" si="0"/>
        <v>487.81389999999993</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753.91</v>
      </c>
      <c r="D207" s="1">
        <f>'PR-RAS'!E211</f>
        <v>773.27</v>
      </c>
      <c r="E207" s="1">
        <v>0</v>
      </c>
      <c r="F207" s="1">
        <v>0</v>
      </c>
      <c r="G207" s="2">
        <f t="shared" si="0"/>
        <v>473.89269999999993</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13.01</v>
      </c>
      <c r="E209" s="1">
        <v>0</v>
      </c>
      <c r="F209" s="1">
        <v>0</v>
      </c>
      <c r="G209" s="2">
        <f t="shared" si="0"/>
        <v>5.4163199999999998</v>
      </c>
      <c r="H209" s="2">
        <f t="shared" si="1"/>
        <v>2.9999999999999787E-2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53.09</v>
      </c>
      <c r="D210" s="1">
        <f>'PR-RAS'!E214</f>
        <v>0</v>
      </c>
      <c r="E210" s="1">
        <v>0</v>
      </c>
      <c r="F210" s="1">
        <v>0</v>
      </c>
      <c r="G210" s="2">
        <f t="shared" si="0"/>
        <v>11.09581</v>
      </c>
      <c r="H210" s="2">
        <f t="shared" si="1"/>
        <v>9.0000000000003411E-2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168245.38</v>
      </c>
      <c r="D285" s="1">
        <f>'PR-RAS'!E289</f>
        <v>182349.44999999998</v>
      </c>
      <c r="E285" s="1">
        <v>0</v>
      </c>
      <c r="F285" s="1">
        <v>0</v>
      </c>
      <c r="G285" s="2">
        <f t="shared" si="8"/>
        <v>151356.17551999999</v>
      </c>
      <c r="H285" s="2">
        <f t="shared" si="9"/>
        <v>0.82999999998719431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14530.25999999998</v>
      </c>
      <c r="D286" s="1">
        <f>'PR-RAS'!E290</f>
        <v>0</v>
      </c>
      <c r="E286" s="1">
        <v>0</v>
      </c>
      <c r="F286" s="1">
        <v>0</v>
      </c>
      <c r="G286" s="2">
        <f t="shared" si="8"/>
        <v>4141.1240999999936</v>
      </c>
      <c r="H286" s="2">
        <f t="shared" si="9"/>
        <v>0.2599999999802094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8215.8500000000058</v>
      </c>
      <c r="E287" s="1">
        <v>0</v>
      </c>
      <c r="F287" s="1">
        <v>0</v>
      </c>
      <c r="G287" s="2">
        <f t="shared" si="8"/>
        <v>4699.4662000000026</v>
      </c>
      <c r="H287" s="2">
        <f t="shared" si="9"/>
        <v>0.14999999999417923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7450.76</v>
      </c>
      <c r="E288" s="1">
        <v>0</v>
      </c>
      <c r="F288" s="1">
        <v>0</v>
      </c>
      <c r="G288" s="2">
        <f t="shared" si="8"/>
        <v>4276.7362400000002</v>
      </c>
      <c r="H288" s="2">
        <f t="shared" si="9"/>
        <v>0.23999999999978172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1834.44</v>
      </c>
      <c r="D289" s="1">
        <f>'PR-RAS'!E293</f>
        <v>0</v>
      </c>
      <c r="E289" s="1">
        <v>0</v>
      </c>
      <c r="F289" s="1">
        <v>0</v>
      </c>
      <c r="G289" s="2">
        <f t="shared" si="8"/>
        <v>528.31871999999998</v>
      </c>
      <c r="H289" s="2">
        <f t="shared" si="9"/>
        <v>0.44000000000005457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2301.41</v>
      </c>
      <c r="D290" s="1">
        <f>'PR-RAS'!E294</f>
        <v>2869.31</v>
      </c>
      <c r="E290" s="1">
        <v>0</v>
      </c>
      <c r="F290" s="1">
        <v>0</v>
      </c>
      <c r="G290" s="2">
        <f t="shared" si="8"/>
        <v>2323.5686699999997</v>
      </c>
      <c r="H290" s="2">
        <f t="shared" si="9"/>
        <v>0.71999999999979991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4396.76</v>
      </c>
      <c r="D345" s="1">
        <f>'PR-RAS'!E350</f>
        <v>3253.87</v>
      </c>
      <c r="E345" s="1">
        <v>0</v>
      </c>
      <c r="F345" s="1">
        <v>0</v>
      </c>
      <c r="G345" s="2">
        <f t="shared" si="8"/>
        <v>3751.1479999999997</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4396.76</v>
      </c>
      <c r="D358" s="1">
        <f>'PR-RAS'!E363</f>
        <v>3253.87</v>
      </c>
      <c r="E358" s="1">
        <v>0</v>
      </c>
      <c r="F358" s="1">
        <v>0</v>
      </c>
      <c r="G358" s="2">
        <f t="shared" si="8"/>
        <v>3892.9065000000001</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4396.76</v>
      </c>
      <c r="D364" s="1">
        <f>'PR-RAS'!E369</f>
        <v>3253.87</v>
      </c>
      <c r="E364" s="1">
        <v>0</v>
      </c>
      <c r="F364" s="1">
        <v>0</v>
      </c>
      <c r="G364" s="2">
        <f t="shared" si="8"/>
        <v>3958.3334999999997</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3237.23</v>
      </c>
      <c r="D365" s="1">
        <f>'PR-RAS'!E370</f>
        <v>1608.75</v>
      </c>
      <c r="E365" s="1">
        <v>0</v>
      </c>
      <c r="F365" s="1">
        <v>0</v>
      </c>
      <c r="G365" s="2">
        <f t="shared" si="8"/>
        <v>2349.5217199999997</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1159.53</v>
      </c>
      <c r="D371" s="1">
        <f>'PR-RAS'!E376</f>
        <v>1645.12</v>
      </c>
      <c r="E371" s="1">
        <v>0</v>
      </c>
      <c r="F371" s="1">
        <v>0</v>
      </c>
      <c r="G371" s="2">
        <f t="shared" si="8"/>
        <v>1646.4148999999998</v>
      </c>
      <c r="H371" s="2">
        <f t="shared" si="9"/>
        <v>0.58999999999991815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4396.76</v>
      </c>
      <c r="D403" s="1">
        <f>'PR-RAS'!E408</f>
        <v>3253.87</v>
      </c>
      <c r="E403" s="1">
        <v>0</v>
      </c>
      <c r="F403" s="1">
        <v>0</v>
      </c>
      <c r="G403" s="2">
        <f t="shared" si="8"/>
        <v>4383.6090000000004</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848.3</v>
      </c>
      <c r="D405" s="1">
        <f>'PR-RAS'!E410</f>
        <v>0</v>
      </c>
      <c r="E405" s="1">
        <v>0</v>
      </c>
      <c r="F405" s="1">
        <v>0</v>
      </c>
      <c r="G405" s="2">
        <f t="shared" si="8"/>
        <v>342.71320000000003</v>
      </c>
      <c r="H405" s="2">
        <f t="shared" si="9"/>
        <v>0.29999999999995453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182775.63999999998</v>
      </c>
      <c r="D407" s="1">
        <f>'PR-RAS'!E412</f>
        <v>174133.59999999998</v>
      </c>
      <c r="E407" s="1">
        <v>0</v>
      </c>
      <c r="F407" s="1">
        <v>0</v>
      </c>
      <c r="G407" s="2">
        <f t="shared" si="8"/>
        <v>215603.39304</v>
      </c>
      <c r="H407" s="2">
        <f t="shared" si="9"/>
        <v>0.76000000003841706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172642.14</v>
      </c>
      <c r="D408" s="1">
        <f>'PR-RAS'!E413</f>
        <v>185603.31999999998</v>
      </c>
      <c r="E408" s="1">
        <v>0</v>
      </c>
      <c r="F408" s="1">
        <v>0</v>
      </c>
      <c r="G408" s="2">
        <f t="shared" si="8"/>
        <v>221346.45345999999</v>
      </c>
      <c r="H408" s="2">
        <f t="shared" si="9"/>
        <v>0.45999999999185093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10133.499999999971</v>
      </c>
      <c r="D409" s="1">
        <f>'PR-RAS'!E414</f>
        <v>0</v>
      </c>
      <c r="E409" s="1">
        <v>0</v>
      </c>
      <c r="F409" s="1">
        <v>0</v>
      </c>
      <c r="G409" s="2">
        <f t="shared" si="8"/>
        <v>4134.467999999988</v>
      </c>
      <c r="H409" s="2">
        <f t="shared" si="9"/>
        <v>0.50000000002910383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11469.720000000001</v>
      </c>
      <c r="E410" s="1">
        <v>0</v>
      </c>
      <c r="F410" s="1">
        <v>0</v>
      </c>
      <c r="G410" s="2">
        <f t="shared" si="8"/>
        <v>9382.2309600000008</v>
      </c>
      <c r="H410" s="2">
        <f t="shared" si="9"/>
        <v>0.27999999999883585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7450.76</v>
      </c>
      <c r="E411" s="1">
        <v>0</v>
      </c>
      <c r="F411" s="1">
        <v>0</v>
      </c>
      <c r="G411" s="2">
        <f t="shared" si="8"/>
        <v>6109.6232</v>
      </c>
      <c r="H411" s="2">
        <f t="shared" si="9"/>
        <v>0.23999999999978172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2682.74</v>
      </c>
      <c r="D412" s="1">
        <f>'PR-RAS'!E417</f>
        <v>0</v>
      </c>
      <c r="E412" s="1">
        <v>0</v>
      </c>
      <c r="F412" s="1">
        <v>0</v>
      </c>
      <c r="G412" s="2">
        <f t="shared" si="8"/>
        <v>1102.6061399999999</v>
      </c>
      <c r="H412" s="2">
        <f t="shared" si="9"/>
        <v>0.26000000000021828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2301.41</v>
      </c>
      <c r="D413" s="1">
        <f>'PR-RAS'!E418</f>
        <v>2869.31</v>
      </c>
      <c r="E413" s="1">
        <v>0</v>
      </c>
      <c r="F413" s="1">
        <v>0</v>
      </c>
      <c r="G413" s="2">
        <f t="shared" si="8"/>
        <v>3312.4923599999997</v>
      </c>
      <c r="H413" s="2">
        <f t="shared" si="9"/>
        <v>0.71999999999979991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182775.63999999998</v>
      </c>
      <c r="D633" s="1">
        <f>'PR-RAS'!E639</f>
        <v>174133.59999999998</v>
      </c>
      <c r="E633" s="1">
        <v>0</v>
      </c>
      <c r="F633" s="1">
        <v>0</v>
      </c>
      <c r="G633" s="2">
        <f t="shared" si="10"/>
        <v>335619.07487999997</v>
      </c>
      <c r="H633" s="2">
        <f t="shared" si="11"/>
        <v>0.76000000003841706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172642.14</v>
      </c>
      <c r="D634" s="1">
        <f>'PR-RAS'!E640</f>
        <v>185603.31999999998</v>
      </c>
      <c r="E634" s="1">
        <v>0</v>
      </c>
      <c r="F634" s="1">
        <v>0</v>
      </c>
      <c r="G634" s="2">
        <f t="shared" si="10"/>
        <v>344256.27774000005</v>
      </c>
      <c r="H634" s="2">
        <f t="shared" si="11"/>
        <v>0.45999999999185093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10133.499999999971</v>
      </c>
      <c r="D635" s="1">
        <f>'PR-RAS'!E641</f>
        <v>0</v>
      </c>
      <c r="E635" s="1">
        <v>0</v>
      </c>
      <c r="F635" s="1">
        <v>0</v>
      </c>
      <c r="G635" s="2">
        <f t="shared" si="10"/>
        <v>6424.6389999999819</v>
      </c>
      <c r="H635" s="2">
        <f t="shared" si="11"/>
        <v>0.50000000002910383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11469.720000000001</v>
      </c>
      <c r="E636" s="1">
        <v>0</v>
      </c>
      <c r="F636" s="1">
        <v>0</v>
      </c>
      <c r="G636" s="2">
        <f t="shared" si="10"/>
        <v>14566.544400000002</v>
      </c>
      <c r="H636" s="2">
        <f t="shared" si="11"/>
        <v>0.27999999999883585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7450.76</v>
      </c>
      <c r="E637" s="1">
        <v>0</v>
      </c>
      <c r="F637" s="1">
        <v>0</v>
      </c>
      <c r="G637" s="2">
        <f t="shared" si="10"/>
        <v>9477.36672</v>
      </c>
      <c r="H637" s="2">
        <f t="shared" si="11"/>
        <v>0.23999999999978172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2682.74</v>
      </c>
      <c r="D638" s="1">
        <f>'PR-RAS'!E644</f>
        <v>0</v>
      </c>
      <c r="E638" s="1">
        <v>0</v>
      </c>
      <c r="F638" s="1">
        <v>0</v>
      </c>
      <c r="G638" s="2">
        <f t="shared" si="10"/>
        <v>1708.9053799999999</v>
      </c>
      <c r="H638" s="2">
        <f t="shared" si="11"/>
        <v>0.26000000000021828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7450.7599999999711</v>
      </c>
      <c r="D639" s="1">
        <f>'PR-RAS'!E645</f>
        <v>0</v>
      </c>
      <c r="E639" s="1">
        <v>0</v>
      </c>
      <c r="F639" s="1">
        <v>0</v>
      </c>
      <c r="G639" s="2">
        <f t="shared" si="10"/>
        <v>4753.5848799999812</v>
      </c>
      <c r="H639" s="2">
        <f t="shared" si="11"/>
        <v>0.24000000002888555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4018.9600000000009</v>
      </c>
      <c r="E640" s="1">
        <v>0</v>
      </c>
      <c r="F640" s="1">
        <v>0</v>
      </c>
      <c r="G640" s="2">
        <f t="shared" si="10"/>
        <v>5136.230880000001</v>
      </c>
      <c r="H640" s="2">
        <f t="shared" si="11"/>
        <v>3.9999999999054126E-2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1351.04</v>
      </c>
      <c r="D642" s="1">
        <f>'PR-RAS'!E649</f>
        <v>19490.32</v>
      </c>
      <c r="E642" s="1">
        <v>0</v>
      </c>
      <c r="F642" s="1">
        <v>0</v>
      </c>
      <c r="G642" s="2">
        <f t="shared" si="10"/>
        <v>25852.606879999999</v>
      </c>
      <c r="H642" s="2">
        <f t="shared" si="11"/>
        <v>0.35999999999967258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186502.34</v>
      </c>
      <c r="D643" s="1">
        <f>'PR-RAS'!E650</f>
        <v>179463.01</v>
      </c>
      <c r="E643" s="1">
        <v>0</v>
      </c>
      <c r="F643" s="1">
        <v>0</v>
      </c>
      <c r="G643" s="2">
        <f t="shared" si="10"/>
        <v>350165.00712000002</v>
      </c>
      <c r="H643" s="2">
        <f t="shared" si="11"/>
        <v>0.35000000000582077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168363.06</v>
      </c>
      <c r="D644" s="1">
        <f>'PR-RAS'!E651</f>
        <v>186805.46</v>
      </c>
      <c r="E644" s="1">
        <v>0</v>
      </c>
      <c r="F644" s="1">
        <v>0</v>
      </c>
      <c r="G644" s="2">
        <f t="shared" si="10"/>
        <v>348489.26913999999</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19490.320000000007</v>
      </c>
      <c r="D645" s="1">
        <f>'PR-RAS'!E652</f>
        <v>12147.870000000024</v>
      </c>
      <c r="E645" s="1">
        <v>0</v>
      </c>
      <c r="F645" s="1">
        <v>0</v>
      </c>
      <c r="G645" s="2">
        <f t="shared" si="10"/>
        <v>28198.222640000036</v>
      </c>
      <c r="H645" s="2">
        <f t="shared" si="11"/>
        <v>0.4499999999825377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477.8</v>
      </c>
      <c r="D668" s="1">
        <f>'PR-RAS'!E675</f>
        <v>172.8</v>
      </c>
      <c r="E668" s="1">
        <v>0</v>
      </c>
      <c r="F668" s="1">
        <v>0</v>
      </c>
      <c r="G668" s="2">
        <f t="shared" si="10"/>
        <v>549.20780000000013</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20150.64</v>
      </c>
      <c r="D703" s="1">
        <f>'PR-RAS'!E710</f>
        <v>21266.75</v>
      </c>
      <c r="E703" s="1">
        <v>0</v>
      </c>
      <c r="F703" s="1">
        <v>0</v>
      </c>
      <c r="G703" s="2">
        <f t="shared" si="10"/>
        <v>44004.266279999996</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331.81</v>
      </c>
      <c r="E710" s="1">
        <v>0</v>
      </c>
      <c r="F710" s="1">
        <v>0</v>
      </c>
      <c r="G710" s="2">
        <f t="shared" si="10"/>
        <v>705.75986999999998</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6243.28</v>
      </c>
      <c r="D711" s="1">
        <f>'PR-RAS'!E718</f>
        <v>6658.63</v>
      </c>
      <c r="E711" s="1">
        <v>0</v>
      </c>
      <c r="F711" s="1">
        <v>0</v>
      </c>
      <c r="G711" s="2">
        <f t="shared" si="10"/>
        <v>13887.983399999999</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299.62</v>
      </c>
      <c r="D715" s="1">
        <f>'PR-RAS'!E722</f>
        <v>0</v>
      </c>
      <c r="E715" s="1">
        <v>0</v>
      </c>
      <c r="F715" s="1">
        <v>0</v>
      </c>
      <c r="G715" s="2">
        <f t="shared" si="10"/>
        <v>213.92867999999999</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1819.14</v>
      </c>
      <c r="D718" s="1">
        <f>'PR-RAS'!E725</f>
        <v>1676.98</v>
      </c>
      <c r="E718" s="1">
        <v>0</v>
      </c>
      <c r="F718" s="1">
        <v>0</v>
      </c>
      <c r="G718" s="2">
        <f t="shared" si="10"/>
        <v>3709.1127000000001</v>
      </c>
      <c r="H718" s="2">
        <f t="shared" si="11"/>
        <v>0.16000000000008185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37294.889999999992</v>
      </c>
      <c r="D984" s="6">
        <f>BILANCA!E6</f>
        <v>29843.210000000006</v>
      </c>
      <c r="E984" s="6">
        <v>0</v>
      </c>
      <c r="F984" s="6">
        <v>0</v>
      </c>
      <c r="G984" s="7">
        <f t="shared" ref="G984:G1241" si="22">B984/1000*C984+B984/500*D984</f>
        <v>96.981310000000008</v>
      </c>
      <c r="H984" s="7">
        <f t="shared" si="19"/>
        <v>0.32000000001426088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14107.789999999994</v>
      </c>
      <c r="D985" s="1">
        <f>BILANCA!E7</f>
        <v>14109.880000000005</v>
      </c>
      <c r="E985" s="1">
        <v>0</v>
      </c>
      <c r="F985" s="1">
        <v>0</v>
      </c>
      <c r="G985" s="2">
        <f t="shared" si="22"/>
        <v>84.655100000000004</v>
      </c>
      <c r="H985" s="2">
        <f t="shared" si="19"/>
        <v>0.33000000000174623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14107.789999999994</v>
      </c>
      <c r="D990" s="1">
        <f>BILANCA!E12</f>
        <v>14109.880000000005</v>
      </c>
      <c r="E990" s="1">
        <v>0</v>
      </c>
      <c r="F990" s="1">
        <v>0</v>
      </c>
      <c r="G990" s="2">
        <f t="shared" si="22"/>
        <v>296.29285000000004</v>
      </c>
      <c r="H990" s="2">
        <f t="shared" si="19"/>
        <v>0.33000000000174623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13961.929999999993</v>
      </c>
      <c r="D997" s="1">
        <f>BILANCA!E19</f>
        <v>13964.020000000004</v>
      </c>
      <c r="E997" s="1">
        <v>0</v>
      </c>
      <c r="F997" s="1">
        <v>0</v>
      </c>
      <c r="G997" s="2">
        <f t="shared" si="22"/>
        <v>586.45958000000007</v>
      </c>
      <c r="H997" s="2">
        <f t="shared" si="19"/>
        <v>9.0000000011059456E-2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43652.67</v>
      </c>
      <c r="D998" s="1">
        <f>BILANCA!E20</f>
        <v>45149.93</v>
      </c>
      <c r="E998" s="1">
        <v>0</v>
      </c>
      <c r="F998" s="1">
        <v>0</v>
      </c>
      <c r="G998" s="2">
        <f t="shared" si="22"/>
        <v>2009.2879499999999</v>
      </c>
      <c r="H998" s="2">
        <f t="shared" si="19"/>
        <v>0.40000000000145519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14207.62</v>
      </c>
      <c r="D1000" s="1">
        <f>BILANCA!E22</f>
        <v>14207.62</v>
      </c>
      <c r="E1000" s="1">
        <v>0</v>
      </c>
      <c r="F1000" s="1">
        <v>0</v>
      </c>
      <c r="G1000" s="2">
        <f t="shared" si="22"/>
        <v>724.58862000000011</v>
      </c>
      <c r="H1000" s="2">
        <f t="shared" si="19"/>
        <v>0.75999999999839929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17965.86</v>
      </c>
      <c r="D1004" s="1">
        <f>BILANCA!E26</f>
        <v>16184.03</v>
      </c>
      <c r="E1004" s="1">
        <v>0</v>
      </c>
      <c r="F1004" s="1">
        <v>0</v>
      </c>
      <c r="G1004" s="2">
        <f t="shared" si="22"/>
        <v>1057.01232</v>
      </c>
      <c r="H1004" s="2">
        <f t="shared" si="19"/>
        <v>0.17000000000007276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61864.22</v>
      </c>
      <c r="D1006" s="1">
        <f>BILANCA!E28</f>
        <v>61577.56</v>
      </c>
      <c r="E1006" s="1">
        <v>0</v>
      </c>
      <c r="F1006" s="1">
        <v>0</v>
      </c>
      <c r="G1006" s="2">
        <f t="shared" si="22"/>
        <v>4255.4448199999997</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145.86000000000001</v>
      </c>
      <c r="D1023" s="1">
        <f>BILANCA!E45</f>
        <v>145.86000000000001</v>
      </c>
      <c r="E1023" s="1">
        <v>0</v>
      </c>
      <c r="F1023" s="1">
        <v>0</v>
      </c>
      <c r="G1023" s="2">
        <f t="shared" si="22"/>
        <v>17.5032</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145.86000000000001</v>
      </c>
      <c r="D1025" s="1">
        <f>BILANCA!E47</f>
        <v>145.86000000000001</v>
      </c>
      <c r="E1025" s="1">
        <v>0</v>
      </c>
      <c r="F1025" s="1">
        <v>0</v>
      </c>
      <c r="G1025" s="2">
        <f t="shared" si="22"/>
        <v>18.378360000000004</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10267.76</v>
      </c>
      <c r="D1032" s="1">
        <f>BILANCA!E54</f>
        <v>10334.040000000001</v>
      </c>
      <c r="E1032" s="1">
        <v>0</v>
      </c>
      <c r="F1032" s="1">
        <v>0</v>
      </c>
      <c r="G1032" s="2">
        <f t="shared" si="22"/>
        <v>1515.85616</v>
      </c>
      <c r="H1032" s="2">
        <f t="shared" si="19"/>
        <v>0.28000000000065484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10267.76</v>
      </c>
      <c r="D1033" s="1">
        <f>BILANCA!E55</f>
        <v>10334.040000000001</v>
      </c>
      <c r="E1033" s="1">
        <v>0</v>
      </c>
      <c r="F1033" s="1">
        <v>0</v>
      </c>
      <c r="G1033" s="2">
        <f t="shared" si="22"/>
        <v>1546.7920000000004</v>
      </c>
      <c r="H1033" s="2">
        <f t="shared" si="19"/>
        <v>0.28000000000065484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23187.1</v>
      </c>
      <c r="D1046" s="1">
        <f>BILANCA!E68</f>
        <v>15733.33</v>
      </c>
      <c r="E1046" s="1">
        <v>0</v>
      </c>
      <c r="F1046" s="1">
        <v>0</v>
      </c>
      <c r="G1046" s="2">
        <f t="shared" si="22"/>
        <v>3443.1868800000002</v>
      </c>
      <c r="H1046" s="2">
        <f t="shared" si="19"/>
        <v>0.42999999999847205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19490.32</v>
      </c>
      <c r="D1047" s="1">
        <f>BILANCA!E69</f>
        <v>12147.87</v>
      </c>
      <c r="E1047" s="1">
        <v>0</v>
      </c>
      <c r="F1047" s="1">
        <v>0</v>
      </c>
      <c r="G1047" s="2">
        <f t="shared" si="22"/>
        <v>2802.3078400000004</v>
      </c>
      <c r="H1047" s="2">
        <f t="shared" si="19"/>
        <v>0.44999999999890861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19490.32</v>
      </c>
      <c r="D1048" s="1">
        <f>BILANCA!E70</f>
        <v>12147.87</v>
      </c>
      <c r="E1048" s="1">
        <v>0</v>
      </c>
      <c r="F1048" s="1">
        <v>0</v>
      </c>
      <c r="G1048" s="2">
        <f t="shared" si="22"/>
        <v>2846.0938999999998</v>
      </c>
      <c r="H1048" s="2">
        <f t="shared" si="19"/>
        <v>0.44999999999890861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19490.32</v>
      </c>
      <c r="D1050" s="1">
        <f>BILANCA!E72</f>
        <v>12147.87</v>
      </c>
      <c r="E1050" s="1">
        <v>0</v>
      </c>
      <c r="F1050" s="1">
        <v>0</v>
      </c>
      <c r="G1050" s="2">
        <f t="shared" si="22"/>
        <v>2933.6660200000006</v>
      </c>
      <c r="H1050" s="2">
        <f t="shared" si="19"/>
        <v>0.44999999999890861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1395.37</v>
      </c>
      <c r="D1056" s="1">
        <f>BILANCA!E78</f>
        <v>716.15</v>
      </c>
      <c r="E1056" s="1">
        <v>0</v>
      </c>
      <c r="F1056" s="1">
        <v>0</v>
      </c>
      <c r="G1056" s="2">
        <f t="shared" si="22"/>
        <v>206.41990999999996</v>
      </c>
      <c r="H1056" s="2">
        <f t="shared" si="19"/>
        <v>0.51999999999986812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11.38</v>
      </c>
      <c r="E1061" s="1">
        <v>0</v>
      </c>
      <c r="F1061" s="1">
        <v>0</v>
      </c>
      <c r="G1061" s="2">
        <f t="shared" si="22"/>
        <v>1.7752800000000002</v>
      </c>
      <c r="H1061" s="2">
        <f t="shared" si="19"/>
        <v>0.38000000000000078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1395.37</v>
      </c>
      <c r="D1064" s="1">
        <f>BILANCA!E86</f>
        <v>704.77</v>
      </c>
      <c r="E1064" s="1">
        <v>0</v>
      </c>
      <c r="F1064" s="1">
        <v>0</v>
      </c>
      <c r="G1064" s="2">
        <f t="shared" si="22"/>
        <v>227.19771</v>
      </c>
      <c r="H1064" s="2">
        <f t="shared" si="19"/>
        <v>0.59999999999990905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2301.41</v>
      </c>
      <c r="D1124" s="1">
        <f>BILANCA!E146</f>
        <v>2869.31</v>
      </c>
      <c r="E1124" s="1">
        <v>0</v>
      </c>
      <c r="F1124" s="1">
        <v>0</v>
      </c>
      <c r="G1124" s="2">
        <f t="shared" si="22"/>
        <v>1133.6442299999999</v>
      </c>
      <c r="H1124" s="2">
        <f t="shared" si="23"/>
        <v>0.71999999999979991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2301.41</v>
      </c>
      <c r="D1137" s="1">
        <f>BILANCA!E159</f>
        <v>2869.31</v>
      </c>
      <c r="E1137" s="1">
        <v>0</v>
      </c>
      <c r="F1137" s="1">
        <v>0</v>
      </c>
      <c r="G1137" s="2">
        <f t="shared" si="22"/>
        <v>1238.16462</v>
      </c>
      <c r="H1137" s="2">
        <f t="shared" si="23"/>
        <v>0.71999999999979991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37294.89</v>
      </c>
      <c r="D1152" s="1">
        <f>BILANCA!E175</f>
        <v>29843.21</v>
      </c>
      <c r="E1152" s="1">
        <v>0</v>
      </c>
      <c r="F1152" s="1">
        <v>0</v>
      </c>
      <c r="G1152" s="2">
        <f t="shared" si="22"/>
        <v>16389.841390000001</v>
      </c>
      <c r="H1152" s="2">
        <f t="shared" si="23"/>
        <v>0.31999999999970896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13512.919999999998</v>
      </c>
      <c r="D1153" s="1">
        <f>BILANCA!E176</f>
        <v>16960.97</v>
      </c>
      <c r="E1153" s="1">
        <v>0</v>
      </c>
      <c r="F1153" s="1">
        <v>0</v>
      </c>
      <c r="G1153" s="2">
        <f t="shared" si="22"/>
        <v>8063.9262000000008</v>
      </c>
      <c r="H1153" s="2">
        <f t="shared" si="23"/>
        <v>0.11000000000058208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13512.919999999998</v>
      </c>
      <c r="D1154" s="1">
        <f>BILANCA!E177</f>
        <v>16960.97</v>
      </c>
      <c r="E1154" s="1">
        <v>0</v>
      </c>
      <c r="F1154" s="1">
        <v>0</v>
      </c>
      <c r="G1154" s="2">
        <f t="shared" si="22"/>
        <v>8111.3610600000011</v>
      </c>
      <c r="H1154" s="2">
        <f t="shared" si="23"/>
        <v>0.11000000000058208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10936.82</v>
      </c>
      <c r="D1155" s="1">
        <f>BILANCA!E178</f>
        <v>14798.61</v>
      </c>
      <c r="E1155" s="1">
        <v>0</v>
      </c>
      <c r="F1155" s="1">
        <v>0</v>
      </c>
      <c r="G1155" s="2">
        <f t="shared" si="22"/>
        <v>6971.8548799999999</v>
      </c>
      <c r="H1155" s="2">
        <f t="shared" si="23"/>
        <v>0.56999999999970896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2494.96</v>
      </c>
      <c r="D1156" s="1">
        <f>BILANCA!E179</f>
        <v>2068.6999999999998</v>
      </c>
      <c r="E1156" s="1">
        <v>0</v>
      </c>
      <c r="F1156" s="1">
        <v>0</v>
      </c>
      <c r="G1156" s="2">
        <f t="shared" si="22"/>
        <v>1147.3982799999999</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81.14</v>
      </c>
      <c r="D1157" s="1">
        <f>BILANCA!E180</f>
        <v>93.66</v>
      </c>
      <c r="E1157" s="1">
        <v>0</v>
      </c>
      <c r="F1157" s="1">
        <v>0</v>
      </c>
      <c r="G1157" s="2">
        <f t="shared" si="22"/>
        <v>46.712040000000002</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81.14</v>
      </c>
      <c r="D1160" s="1">
        <f>BILANCA!E183</f>
        <v>93.66</v>
      </c>
      <c r="E1160" s="1">
        <v>0</v>
      </c>
      <c r="F1160" s="1">
        <v>0</v>
      </c>
      <c r="G1160" s="2">
        <f t="shared" si="22"/>
        <v>47.517420000000001</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23781.97</v>
      </c>
      <c r="D1214" s="1">
        <f>BILANCA!E237</f>
        <v>12882.24</v>
      </c>
      <c r="E1214" s="1">
        <v>0</v>
      </c>
      <c r="F1214" s="1">
        <v>0</v>
      </c>
      <c r="G1214" s="2">
        <f t="shared" si="22"/>
        <v>11445.229950000001</v>
      </c>
      <c r="H1214" s="2">
        <f t="shared" si="23"/>
        <v>0.26999999999861757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14029.800000000001</v>
      </c>
      <c r="D1215" s="1">
        <f>BILANCA!E238</f>
        <v>14031.89</v>
      </c>
      <c r="E1215" s="1">
        <v>0</v>
      </c>
      <c r="F1215" s="1">
        <v>0</v>
      </c>
      <c r="G1215" s="2">
        <f t="shared" si="22"/>
        <v>9765.7105599999995</v>
      </c>
      <c r="H1215" s="2">
        <f t="shared" si="23"/>
        <v>0.30999999999949068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14107.44</v>
      </c>
      <c r="D1216" s="1">
        <f>BILANCA!E239</f>
        <v>14109.529999999999</v>
      </c>
      <c r="E1216" s="1">
        <v>0</v>
      </c>
      <c r="F1216" s="1">
        <v>0</v>
      </c>
      <c r="G1216" s="2">
        <f t="shared" si="22"/>
        <v>9862.0745000000006</v>
      </c>
      <c r="H1216" s="2">
        <f t="shared" si="23"/>
        <v>0.91000000000167347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14107.44</v>
      </c>
      <c r="D1217" s="1">
        <f>BILANCA!E240</f>
        <v>14109.529999999999</v>
      </c>
      <c r="E1217" s="1">
        <v>0</v>
      </c>
      <c r="F1217" s="1">
        <v>0</v>
      </c>
      <c r="G1217" s="2">
        <f t="shared" si="22"/>
        <v>9904.4009999999998</v>
      </c>
      <c r="H1217" s="2">
        <f t="shared" si="23"/>
        <v>0.91000000000167347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77.64</v>
      </c>
      <c r="D1219" s="1">
        <f>BILANCA!E242</f>
        <v>77.64</v>
      </c>
      <c r="E1219" s="1">
        <v>0</v>
      </c>
      <c r="F1219" s="1">
        <v>0</v>
      </c>
      <c r="G1219" s="2">
        <f t="shared" si="22"/>
        <v>54.969119999999997</v>
      </c>
      <c r="H1219" s="2">
        <f t="shared" si="23"/>
        <v>0.71999999999999886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77.64</v>
      </c>
      <c r="D1220" s="1">
        <f>BILANCA!E243</f>
        <v>77.64</v>
      </c>
      <c r="E1220" s="1">
        <v>0</v>
      </c>
      <c r="F1220" s="1">
        <v>0</v>
      </c>
      <c r="G1220" s="2">
        <f t="shared" si="22"/>
        <v>55.202039999999997</v>
      </c>
      <c r="H1220" s="2">
        <f t="shared" si="23"/>
        <v>0.71999999999999886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7450.7599999999993</v>
      </c>
      <c r="D1222" s="1">
        <f>BILANCA!E245</f>
        <v>-4018.96</v>
      </c>
      <c r="E1222" s="1">
        <v>0</v>
      </c>
      <c r="F1222" s="1">
        <v>0</v>
      </c>
      <c r="G1222" s="2">
        <f t="shared" si="22"/>
        <v>-140.33124000000021</v>
      </c>
      <c r="H1222" s="2">
        <f t="shared" si="23"/>
        <v>0.28000000000065484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8299.06</v>
      </c>
      <c r="D1223" s="1">
        <f>BILANCA!E246</f>
        <v>0</v>
      </c>
      <c r="E1223" s="1">
        <v>0</v>
      </c>
      <c r="F1223" s="1">
        <v>0</v>
      </c>
      <c r="G1223" s="2">
        <f t="shared" si="22"/>
        <v>1991.7743999999998</v>
      </c>
      <c r="H1223" s="2">
        <f t="shared" si="23"/>
        <v>5.9999999999490683E-2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8299.06</v>
      </c>
      <c r="D1224" s="1">
        <f>BILANCA!E247</f>
        <v>0</v>
      </c>
      <c r="E1224" s="1">
        <v>0</v>
      </c>
      <c r="F1224" s="1">
        <v>0</v>
      </c>
      <c r="G1224" s="2">
        <f t="shared" si="22"/>
        <v>2000.0734599999998</v>
      </c>
      <c r="H1224" s="2">
        <f t="shared" si="23"/>
        <v>5.9999999999490683E-2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848.3</v>
      </c>
      <c r="D1227" s="1">
        <f>BILANCA!E250</f>
        <v>4018.96</v>
      </c>
      <c r="E1227" s="1">
        <v>0</v>
      </c>
      <c r="F1227" s="1">
        <v>0</v>
      </c>
      <c r="G1227" s="2">
        <f t="shared" si="22"/>
        <v>2168.2376799999997</v>
      </c>
      <c r="H1227" s="2">
        <f t="shared" si="23"/>
        <v>0.33999999999991815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765.09</v>
      </c>
      <c r="E1228" s="1">
        <v>0</v>
      </c>
      <c r="F1228" s="1">
        <v>0</v>
      </c>
      <c r="G1228" s="2">
        <f t="shared" si="22"/>
        <v>374.89410000000004</v>
      </c>
      <c r="H1228" s="2">
        <f t="shared" si="23"/>
        <v>9.0000000000031832E-2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848.3</v>
      </c>
      <c r="D1229" s="1">
        <f>BILANCA!E252</f>
        <v>3253.87</v>
      </c>
      <c r="E1229" s="1">
        <v>0</v>
      </c>
      <c r="F1229" s="1">
        <v>0</v>
      </c>
      <c r="G1229" s="2">
        <f t="shared" si="22"/>
        <v>1809.58584</v>
      </c>
      <c r="H1229" s="2">
        <f t="shared" si="23"/>
        <v>0.43000000000006366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2301.41</v>
      </c>
      <c r="D1232" s="1">
        <f>BILANCA!E255</f>
        <v>2869.31</v>
      </c>
      <c r="E1232" s="1">
        <v>0</v>
      </c>
      <c r="F1232" s="1">
        <v>0</v>
      </c>
      <c r="G1232" s="2">
        <f t="shared" si="22"/>
        <v>2001.9674699999998</v>
      </c>
      <c r="H1232" s="2">
        <f t="shared" si="23"/>
        <v>0.71999999999979991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2301.41</v>
      </c>
      <c r="D1241" s="1">
        <f>BILANCA!E265</f>
        <v>2869.31</v>
      </c>
      <c r="E1241" s="1">
        <v>0</v>
      </c>
      <c r="F1241" s="1">
        <v>0</v>
      </c>
      <c r="G1241" s="2">
        <f t="shared" si="22"/>
        <v>2074.3277399999997</v>
      </c>
      <c r="H1241" s="2">
        <f t="shared" si="23"/>
        <v>0.71999999999979991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1395.37</v>
      </c>
      <c r="D1244" s="1">
        <f>BILANCA!E268</f>
        <v>704.77</v>
      </c>
      <c r="E1244" s="1">
        <v>0</v>
      </c>
      <c r="F1244" s="1">
        <v>0</v>
      </c>
      <c r="G1244" s="2">
        <f t="shared" si="24"/>
        <v>732.08150999999998</v>
      </c>
      <c r="H1244" s="2">
        <f t="shared" si="23"/>
        <v>0.59999999999990905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13512.92</v>
      </c>
      <c r="D1264" s="1">
        <f>BILANCA!E288</f>
        <v>16960.97</v>
      </c>
      <c r="E1264" s="1">
        <v>0</v>
      </c>
      <c r="F1264" s="1">
        <v>0</v>
      </c>
      <c r="G1264" s="2">
        <f t="shared" si="24"/>
        <v>13329.195660000003</v>
      </c>
      <c r="H1264" s="2">
        <f t="shared" si="23"/>
        <v>0.10999999999876309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172642.14</v>
      </c>
      <c r="D1408" s="1">
        <f>'RAS-funkcijski'!E114</f>
        <v>185603.32</v>
      </c>
      <c r="E1408" s="1">
        <v>0</v>
      </c>
      <c r="F1408" s="1">
        <v>0</v>
      </c>
      <c r="G1408" s="2">
        <f t="shared" si="24"/>
        <v>59823.3658</v>
      </c>
      <c r="H1408" s="2">
        <f t="shared" si="27"/>
        <v>0.46000000002095476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172642.14</v>
      </c>
      <c r="D1409" s="1">
        <f>'RAS-funkcijski'!E115</f>
        <v>185603.32</v>
      </c>
      <c r="E1409" s="1">
        <v>0</v>
      </c>
      <c r="F1409" s="1">
        <v>0</v>
      </c>
      <c r="G1409" s="2">
        <f t="shared" si="24"/>
        <v>60367.214580000007</v>
      </c>
      <c r="H1409" s="2">
        <f t="shared" si="27"/>
        <v>0.46000000002095476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172642.14</v>
      </c>
      <c r="D1410" s="1">
        <f>'RAS-funkcijski'!E116</f>
        <v>185603.32</v>
      </c>
      <c r="E1410" s="1">
        <v>0</v>
      </c>
      <c r="F1410" s="1">
        <v>0</v>
      </c>
      <c r="G1410" s="2">
        <f t="shared" si="24"/>
        <v>60911.06336</v>
      </c>
      <c r="H1410" s="2">
        <f t="shared" si="27"/>
        <v>0.46000000002095476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172642.14</v>
      </c>
      <c r="D1435" s="13">
        <f>'RAS-funkcijski'!E141</f>
        <v>185603.32</v>
      </c>
      <c r="E1435" s="13">
        <v>0</v>
      </c>
      <c r="F1435" s="13">
        <v>0</v>
      </c>
      <c r="G1435" s="14">
        <f t="shared" si="24"/>
        <v>74507.282860000007</v>
      </c>
      <c r="H1435" s="14">
        <f t="shared" si="27"/>
        <v>0.46000000002095476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13512.92</v>
      </c>
      <c r="D1480" s="6"/>
      <c r="E1480" s="6">
        <v>0</v>
      </c>
      <c r="F1480" s="6">
        <v>0</v>
      </c>
      <c r="G1480" s="7">
        <f t="shared" ref="G1480:G1580" si="34">B1480/1000*C1480</f>
        <v>13.512920000000001</v>
      </c>
      <c r="H1480" s="7">
        <f t="shared" ref="H1480:H1580" si="35">ABS(C1480-ROUND(C1480,0))</f>
        <v>7.999999999992724E-2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190249.44</v>
      </c>
      <c r="D1481" s="1">
        <v>0</v>
      </c>
      <c r="E1481" s="1">
        <v>0</v>
      </c>
      <c r="F1481" s="1">
        <v>0</v>
      </c>
      <c r="G1481" s="2">
        <f t="shared" si="34"/>
        <v>380.49887999999999</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186995.57</v>
      </c>
      <c r="D1483" s="1">
        <v>0</v>
      </c>
      <c r="E1483" s="1">
        <v>0</v>
      </c>
      <c r="F1483" s="1">
        <v>0</v>
      </c>
      <c r="G1483" s="2">
        <f t="shared" si="34"/>
        <v>747.98228000000006</v>
      </c>
      <c r="H1483" s="2">
        <f t="shared" si="35"/>
        <v>0.42999999999301508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144803.78</v>
      </c>
      <c r="D1484" s="1">
        <v>0</v>
      </c>
      <c r="E1484" s="1">
        <v>0</v>
      </c>
      <c r="F1484" s="1">
        <v>0</v>
      </c>
      <c r="G1484" s="2">
        <f t="shared" si="34"/>
        <v>724.01890000000003</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41405.51</v>
      </c>
      <c r="D1485" s="1">
        <v>0</v>
      </c>
      <c r="E1485" s="1">
        <v>0</v>
      </c>
      <c r="F1485" s="1">
        <v>0</v>
      </c>
      <c r="G1485" s="2">
        <f t="shared" si="34"/>
        <v>248.43306000000001</v>
      </c>
      <c r="H1485" s="2">
        <f t="shared" si="35"/>
        <v>0.48999999999796273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786.28</v>
      </c>
      <c r="D1486" s="1">
        <v>0</v>
      </c>
      <c r="E1486" s="1">
        <v>0</v>
      </c>
      <c r="F1486" s="1">
        <v>0</v>
      </c>
      <c r="G1486" s="2">
        <f t="shared" si="34"/>
        <v>5.5039600000000002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3253.87</v>
      </c>
      <c r="D1492" s="1">
        <v>0</v>
      </c>
      <c r="E1492" s="1">
        <v>0</v>
      </c>
      <c r="F1492" s="1">
        <v>0</v>
      </c>
      <c r="G1492" s="2">
        <f t="shared" si="34"/>
        <v>42.300309999999996</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186801.38999999998</v>
      </c>
      <c r="D1499" s="1">
        <v>0</v>
      </c>
      <c r="E1499" s="1">
        <v>0</v>
      </c>
      <c r="F1499" s="1">
        <v>0</v>
      </c>
      <c r="G1499" s="2">
        <f t="shared" si="34"/>
        <v>3736.0277999999998</v>
      </c>
      <c r="H1499" s="2">
        <f t="shared" si="35"/>
        <v>0.38999999998486601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183547.51999999999</v>
      </c>
      <c r="D1501" s="1">
        <v>0</v>
      </c>
      <c r="E1501" s="1">
        <v>0</v>
      </c>
      <c r="F1501" s="1">
        <v>0</v>
      </c>
      <c r="G1501" s="2">
        <f t="shared" si="34"/>
        <v>4038.0454399999994</v>
      </c>
      <c r="H1501" s="2">
        <f t="shared" si="35"/>
        <v>0.48000000001047738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140941.99</v>
      </c>
      <c r="D1502" s="1">
        <v>0</v>
      </c>
      <c r="E1502" s="1">
        <v>0</v>
      </c>
      <c r="F1502" s="1">
        <v>0</v>
      </c>
      <c r="G1502" s="2">
        <f t="shared" si="34"/>
        <v>3241.6657699999996</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41831.769999999997</v>
      </c>
      <c r="D1503" s="1">
        <v>0</v>
      </c>
      <c r="E1503" s="1">
        <v>0</v>
      </c>
      <c r="F1503" s="1">
        <v>0</v>
      </c>
      <c r="G1503" s="2">
        <f t="shared" si="34"/>
        <v>1003.9624799999999</v>
      </c>
      <c r="H1503" s="2">
        <f t="shared" si="35"/>
        <v>0.23000000000320142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773.76</v>
      </c>
      <c r="D1504" s="1">
        <v>0</v>
      </c>
      <c r="E1504" s="1">
        <v>0</v>
      </c>
      <c r="F1504" s="1">
        <v>0</v>
      </c>
      <c r="G1504" s="2">
        <f t="shared" si="34"/>
        <v>19.344000000000001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3253.87</v>
      </c>
      <c r="D1510" s="1">
        <v>0</v>
      </c>
      <c r="E1510" s="1">
        <v>0</v>
      </c>
      <c r="F1510" s="1">
        <v>0</v>
      </c>
      <c r="G1510" s="2">
        <f t="shared" si="34"/>
        <v>100.86997</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16960.97000000003</v>
      </c>
      <c r="D1517" s="1">
        <v>0</v>
      </c>
      <c r="E1517" s="1">
        <v>0</v>
      </c>
      <c r="F1517" s="1">
        <v>0</v>
      </c>
      <c r="G1517" s="2">
        <f t="shared" si="34"/>
        <v>644.51686000000109</v>
      </c>
      <c r="H1517" s="2">
        <f t="shared" si="35"/>
        <v>2.9999999969732016E-2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16960.97</v>
      </c>
      <c r="D1576" s="1">
        <v>0</v>
      </c>
      <c r="E1576" s="1">
        <v>0</v>
      </c>
      <c r="F1576" s="1">
        <v>0</v>
      </c>
      <c r="G1576" s="2">
        <f t="shared" si="34"/>
        <v>1645.2140900000002</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16960.97</v>
      </c>
      <c r="D1578" s="1">
        <v>0</v>
      </c>
      <c r="E1578" s="1">
        <v>0</v>
      </c>
      <c r="F1578" s="1">
        <v>0</v>
      </c>
      <c r="G1578" s="2">
        <f t="shared" si="34"/>
        <v>1679.1360300000001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182775.63999999998</v>
      </c>
      <c r="I16" s="170">
        <f>'PR-RAS'!E6</f>
        <v>174133.59999999998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168245.38</v>
      </c>
      <c r="I17" s="170">
        <f>'PR-RAS'!E151</f>
        <v>182349.44999999998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7450.7599999999711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4018.9600000000009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14107.789999999994</v>
      </c>
      <c r="I20" s="173">
        <f>BILANCA!E7</f>
        <v>14109.880000000005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23187.1</v>
      </c>
      <c r="I21" s="175">
        <f>BILANCA!E68</f>
        <v>15733.33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13512.919999999998</v>
      </c>
      <c r="I22" s="175">
        <f>BILANCA!E176</f>
        <v>16960.97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23781.97</v>
      </c>
      <c r="I23" s="177">
        <f>BILANCA!E237</f>
        <v>12882.24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172642.14</v>
      </c>
      <c r="I27" s="175">
        <f>'RAS-funkcijski'!E114</f>
        <v>185603.32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172642.14</v>
      </c>
      <c r="I28" s="179">
        <f>'RAS-funkcijski'!E141</f>
        <v>185603.32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13512.92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16960.97000000003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16960.97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110" zoomScaleNormal="110" workbookViewId="0">
      <selection activeCell="B672" sqref="B6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182775.63999999998</v>
      </c>
      <c r="E6" s="51">
        <f>E7+E44+E50+E82+E106+E124+E133+E139</f>
        <v>174133.59999999998</v>
      </c>
      <c r="F6" s="52">
        <f t="shared" ref="F6:F131" si="0">IF(D6&lt;&gt;0,IF(E6/D6&gt;=100,"&gt;&gt;100",E6/D6*100),"-")</f>
        <v>95.271776917317865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477.8</v>
      </c>
      <c r="E50" s="51">
        <f>E51+E54+E59+E62+E65+E68+E71+E74+E77</f>
        <v>172.8</v>
      </c>
      <c r="F50" s="52">
        <f t="shared" si="0"/>
        <v>36.165759732105485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477.8</v>
      </c>
      <c r="E68" s="51">
        <f t="shared" si="15"/>
        <v>172.8</v>
      </c>
      <c r="F68" s="52">
        <f t="shared" si="0"/>
        <v>36.165759732105485</v>
      </c>
    </row>
    <row r="69" spans="1:6" ht="12.75" customHeight="1" x14ac:dyDescent="0.2">
      <c r="A69" s="53" t="s">
        <v>184</v>
      </c>
      <c r="B69" s="85" t="s">
        <v>185</v>
      </c>
      <c r="C69" s="50" t="s">
        <v>184</v>
      </c>
      <c r="D69" s="242">
        <v>477.8</v>
      </c>
      <c r="E69" s="242">
        <v>172.8</v>
      </c>
      <c r="F69" s="52">
        <f t="shared" si="0"/>
        <v>36.165759732105485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299.83</v>
      </c>
      <c r="E82" s="51">
        <f t="shared" si="19"/>
        <v>9.75</v>
      </c>
      <c r="F82" s="52">
        <f t="shared" si="0"/>
        <v>3.2518427108694929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299.83</v>
      </c>
      <c r="E91" s="51">
        <f t="shared" si="21"/>
        <v>9.75</v>
      </c>
      <c r="F91" s="52">
        <f t="shared" si="0"/>
        <v>3.2518427108694929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299.83</v>
      </c>
      <c r="E97" s="242">
        <v>9.75</v>
      </c>
      <c r="F97" s="52">
        <f t="shared" si="0"/>
        <v>3.2518427108694929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20150.64</v>
      </c>
      <c r="E106" s="51">
        <f t="shared" si="23"/>
        <v>21266.75</v>
      </c>
      <c r="F106" s="52">
        <f t="shared" si="0"/>
        <v>105.53883152098396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20150.64</v>
      </c>
      <c r="E112" s="51">
        <f t="shared" si="25"/>
        <v>21266.75</v>
      </c>
      <c r="F112" s="52">
        <f t="shared" si="0"/>
        <v>105.53883152098396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20150.64</v>
      </c>
      <c r="E117" s="242">
        <v>21266.75</v>
      </c>
      <c r="F117" s="52">
        <f t="shared" si="0"/>
        <v>105.53883152098396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79.63</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79.63</v>
      </c>
      <c r="E128" s="51">
        <f t="shared" si="29"/>
        <v>0</v>
      </c>
      <c r="F128" s="52">
        <f t="shared" si="0"/>
        <v>0</v>
      </c>
    </row>
    <row r="129" spans="1:6" ht="12.75" customHeight="1" x14ac:dyDescent="0.2">
      <c r="A129" s="53">
        <v>6631</v>
      </c>
      <c r="B129" s="86" t="s">
        <v>304</v>
      </c>
      <c r="C129" s="50" t="s">
        <v>305</v>
      </c>
      <c r="D129" s="242">
        <v>79.63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161767.74</v>
      </c>
      <c r="E133" s="51">
        <f t="shared" si="30"/>
        <v>152684.29999999999</v>
      </c>
      <c r="F133" s="52">
        <f t="shared" ref="F133:F223" si="31">IF(D133&lt;&gt;0,IF(E133/D133&gt;=100,"&gt;&gt;100",E133/D133*100),"-")</f>
        <v>94.384887864539607</v>
      </c>
    </row>
    <row r="134" spans="1:6" ht="24" x14ac:dyDescent="0.2">
      <c r="A134" s="53">
        <v>671</v>
      </c>
      <c r="B134" s="232" t="s">
        <v>314</v>
      </c>
      <c r="C134" s="50" t="s">
        <v>315</v>
      </c>
      <c r="D134" s="51">
        <f t="shared" ref="D134:E134" si="32">SUM(D135:D137)</f>
        <v>161767.74</v>
      </c>
      <c r="E134" s="51">
        <f t="shared" si="32"/>
        <v>152684.29999999999</v>
      </c>
      <c r="F134" s="52">
        <f t="shared" si="31"/>
        <v>94.384887864539607</v>
      </c>
    </row>
    <row r="135" spans="1:6" ht="12.75" customHeight="1" x14ac:dyDescent="0.2">
      <c r="A135" s="53">
        <v>6711</v>
      </c>
      <c r="B135" s="85" t="s">
        <v>316</v>
      </c>
      <c r="C135" s="50" t="s">
        <v>317</v>
      </c>
      <c r="D135" s="242">
        <v>157370.97</v>
      </c>
      <c r="E135" s="242">
        <v>149430.43</v>
      </c>
      <c r="F135" s="52">
        <f t="shared" si="31"/>
        <v>94.954253633945314</v>
      </c>
    </row>
    <row r="136" spans="1:6" ht="24" x14ac:dyDescent="0.2">
      <c r="A136" s="53">
        <v>6712</v>
      </c>
      <c r="B136" s="232" t="s">
        <v>318</v>
      </c>
      <c r="C136" s="50" t="s">
        <v>319</v>
      </c>
      <c r="D136" s="242">
        <v>4396.7700000000004</v>
      </c>
      <c r="E136" s="242">
        <v>3253.87</v>
      </c>
      <c r="F136" s="52">
        <f t="shared" si="31"/>
        <v>74.005917980699451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168245.38</v>
      </c>
      <c r="E151" s="51">
        <f t="shared" si="35"/>
        <v>182349.44999999998</v>
      </c>
      <c r="F151" s="52">
        <f t="shared" si="31"/>
        <v>108.38303554011408</v>
      </c>
    </row>
    <row r="152" spans="1:6" ht="12.75" customHeight="1" x14ac:dyDescent="0.2">
      <c r="A152" s="53">
        <v>31</v>
      </c>
      <c r="B152" s="85" t="s">
        <v>349</v>
      </c>
      <c r="C152" s="50" t="s">
        <v>350</v>
      </c>
      <c r="D152" s="51">
        <f t="shared" ref="D152:E152" si="36">D153+D158+D159</f>
        <v>132431.36000000002</v>
      </c>
      <c r="E152" s="51">
        <f t="shared" si="36"/>
        <v>140157.65999999997</v>
      </c>
      <c r="F152" s="52">
        <f t="shared" si="31"/>
        <v>105.83419214300901</v>
      </c>
    </row>
    <row r="153" spans="1:6" ht="12.75" customHeight="1" x14ac:dyDescent="0.2">
      <c r="A153" s="53">
        <v>311</v>
      </c>
      <c r="B153" s="85" t="s">
        <v>351</v>
      </c>
      <c r="C153" s="50" t="s">
        <v>352</v>
      </c>
      <c r="D153" s="51">
        <f t="shared" ref="D153:E153" si="37">SUM(D154:D157)</f>
        <v>109808.63</v>
      </c>
      <c r="E153" s="51">
        <f t="shared" si="37"/>
        <v>113853.68</v>
      </c>
      <c r="F153" s="52">
        <f t="shared" si="31"/>
        <v>103.6837268619051</v>
      </c>
    </row>
    <row r="154" spans="1:6" ht="12.75" customHeight="1" x14ac:dyDescent="0.2">
      <c r="A154" s="53">
        <v>3111</v>
      </c>
      <c r="B154" s="85" t="s">
        <v>353</v>
      </c>
      <c r="C154" s="50" t="s">
        <v>354</v>
      </c>
      <c r="D154" s="242">
        <f>109808.61+0.02</f>
        <v>109808.63</v>
      </c>
      <c r="E154" s="242">
        <f>87246+3888.79+22718.89</f>
        <v>113853.68</v>
      </c>
      <c r="F154" s="52">
        <f t="shared" si="31"/>
        <v>103.6837268619051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4504.28</v>
      </c>
      <c r="E158" s="242">
        <f>331.81+3250+3935.98</f>
        <v>7517.79</v>
      </c>
      <c r="F158" s="52">
        <f t="shared" si="31"/>
        <v>166.90325645830188</v>
      </c>
    </row>
    <row r="159" spans="1:6" ht="12.75" customHeight="1" x14ac:dyDescent="0.2">
      <c r="A159" s="53">
        <v>313</v>
      </c>
      <c r="B159" s="85" t="s">
        <v>363</v>
      </c>
      <c r="C159" s="50" t="s">
        <v>364</v>
      </c>
      <c r="D159" s="51">
        <f t="shared" ref="D159:E159" si="38">SUM(D160:D162)</f>
        <v>18118.45</v>
      </c>
      <c r="E159" s="51">
        <f t="shared" si="38"/>
        <v>18786.189999999999</v>
      </c>
      <c r="F159" s="52">
        <f t="shared" si="31"/>
        <v>103.68541459120397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18118.45</v>
      </c>
      <c r="E161" s="242">
        <v>18786.189999999999</v>
      </c>
      <c r="F161" s="52">
        <f t="shared" si="31"/>
        <v>103.68541459120397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35007</v>
      </c>
      <c r="E163" s="51">
        <f t="shared" si="39"/>
        <v>41405.51</v>
      </c>
      <c r="F163" s="52">
        <f t="shared" si="31"/>
        <v>118.27780158254065</v>
      </c>
    </row>
    <row r="164" spans="1:6" ht="12.75" customHeight="1" x14ac:dyDescent="0.2">
      <c r="A164" s="53">
        <v>321</v>
      </c>
      <c r="B164" s="85" t="s">
        <v>372</v>
      </c>
      <c r="C164" s="50" t="s">
        <v>373</v>
      </c>
      <c r="D164" s="51">
        <f t="shared" ref="D164:E164" si="40">SUM(D165:D168)</f>
        <v>6735.5099999999993</v>
      </c>
      <c r="E164" s="51">
        <f t="shared" si="40"/>
        <v>7165.19</v>
      </c>
      <c r="F164" s="52">
        <f t="shared" si="31"/>
        <v>106.37932391162659</v>
      </c>
    </row>
    <row r="165" spans="1:6" ht="12.75" customHeight="1" x14ac:dyDescent="0.2">
      <c r="A165" s="53">
        <v>3211</v>
      </c>
      <c r="B165" s="85" t="s">
        <v>374</v>
      </c>
      <c r="C165" s="50" t="s">
        <v>375</v>
      </c>
      <c r="D165" s="242">
        <v>0</v>
      </c>
      <c r="E165" s="242">
        <f>13.28+63.2</f>
        <v>76.48</v>
      </c>
      <c r="F165" s="52" t="str">
        <f t="shared" si="31"/>
        <v>-</v>
      </c>
    </row>
    <row r="166" spans="1:6" ht="12.75" customHeight="1" x14ac:dyDescent="0.2">
      <c r="A166" s="53">
        <v>3212</v>
      </c>
      <c r="B166" s="85" t="s">
        <v>376</v>
      </c>
      <c r="C166" s="50" t="s">
        <v>377</v>
      </c>
      <c r="D166" s="242">
        <v>6243.28</v>
      </c>
      <c r="E166" s="242">
        <v>6658.63</v>
      </c>
      <c r="F166" s="52">
        <f t="shared" si="31"/>
        <v>106.65275304006869</v>
      </c>
    </row>
    <row r="167" spans="1:6" ht="12.75" customHeight="1" x14ac:dyDescent="0.2">
      <c r="A167" s="53">
        <v>3213</v>
      </c>
      <c r="B167" s="85" t="s">
        <v>378</v>
      </c>
      <c r="C167" s="50" t="s">
        <v>379</v>
      </c>
      <c r="D167" s="242">
        <v>99.54</v>
      </c>
      <c r="E167" s="242">
        <v>292.39999999999998</v>
      </c>
      <c r="F167" s="52">
        <f t="shared" si="31"/>
        <v>293.75125577657218</v>
      </c>
    </row>
    <row r="168" spans="1:6" ht="12.75" customHeight="1" x14ac:dyDescent="0.2">
      <c r="A168" s="53">
        <v>3214</v>
      </c>
      <c r="B168" s="85" t="s">
        <v>380</v>
      </c>
      <c r="C168" s="50" t="s">
        <v>381</v>
      </c>
      <c r="D168" s="242">
        <v>392.69</v>
      </c>
      <c r="E168" s="242">
        <v>137.68</v>
      </c>
      <c r="F168" s="52">
        <f t="shared" si="31"/>
        <v>35.0607349308615</v>
      </c>
    </row>
    <row r="169" spans="1:6" ht="12.75" customHeight="1" x14ac:dyDescent="0.2">
      <c r="A169" s="53">
        <v>322</v>
      </c>
      <c r="B169" s="85" t="s">
        <v>382</v>
      </c>
      <c r="C169" s="50" t="s">
        <v>383</v>
      </c>
      <c r="D169" s="51">
        <f t="shared" ref="D169:E169" si="41">SUM(D170:D176)</f>
        <v>19958.100000000002</v>
      </c>
      <c r="E169" s="51">
        <f t="shared" si="41"/>
        <v>24661.43</v>
      </c>
      <c r="F169" s="52">
        <f t="shared" si="31"/>
        <v>123.56602081360448</v>
      </c>
    </row>
    <row r="170" spans="1:6" ht="12.75" customHeight="1" x14ac:dyDescent="0.2">
      <c r="A170" s="53">
        <v>3221</v>
      </c>
      <c r="B170" s="85" t="s">
        <v>384</v>
      </c>
      <c r="C170" s="50" t="s">
        <v>385</v>
      </c>
      <c r="D170" s="242">
        <v>2875.77</v>
      </c>
      <c r="E170" s="242">
        <v>3501.59</v>
      </c>
      <c r="F170" s="52">
        <f t="shared" si="31"/>
        <v>121.76182378980238</v>
      </c>
    </row>
    <row r="171" spans="1:6" ht="12.75" customHeight="1" x14ac:dyDescent="0.2">
      <c r="A171" s="53">
        <v>3222</v>
      </c>
      <c r="B171" s="85" t="s">
        <v>386</v>
      </c>
      <c r="C171" s="50" t="s">
        <v>387</v>
      </c>
      <c r="D171" s="242">
        <v>9220.4500000000007</v>
      </c>
      <c r="E171" s="242">
        <v>13422.66</v>
      </c>
      <c r="F171" s="52">
        <f t="shared" si="31"/>
        <v>145.57489059644593</v>
      </c>
    </row>
    <row r="172" spans="1:6" ht="12.75" customHeight="1" x14ac:dyDescent="0.2">
      <c r="A172" s="53">
        <v>3223</v>
      </c>
      <c r="B172" s="85" t="s">
        <v>388</v>
      </c>
      <c r="C172" s="50" t="s">
        <v>389</v>
      </c>
      <c r="D172" s="242">
        <v>5719.14</v>
      </c>
      <c r="E172" s="242">
        <v>6677.21</v>
      </c>
      <c r="F172" s="52">
        <f t="shared" si="31"/>
        <v>116.75199418094329</v>
      </c>
    </row>
    <row r="173" spans="1:6" ht="12.75" customHeight="1" x14ac:dyDescent="0.2">
      <c r="A173" s="53">
        <v>3224</v>
      </c>
      <c r="B173" s="85" t="s">
        <v>390</v>
      </c>
      <c r="C173" s="50" t="s">
        <v>391</v>
      </c>
      <c r="D173" s="242">
        <v>368.54</v>
      </c>
      <c r="E173" s="242">
        <v>494.59</v>
      </c>
      <c r="F173" s="52">
        <f t="shared" si="31"/>
        <v>134.20252889781295</v>
      </c>
    </row>
    <row r="174" spans="1:6" ht="12.75" customHeight="1" x14ac:dyDescent="0.2">
      <c r="A174" s="53">
        <v>3225</v>
      </c>
      <c r="B174" s="85" t="s">
        <v>392</v>
      </c>
      <c r="C174" s="50" t="s">
        <v>393</v>
      </c>
      <c r="D174" s="242">
        <v>1774.2</v>
      </c>
      <c r="E174" s="242">
        <v>565.38</v>
      </c>
      <c r="F174" s="52">
        <f t="shared" si="31"/>
        <v>31.866756848156914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6263.07</v>
      </c>
      <c r="E177" s="51">
        <f t="shared" si="42"/>
        <v>6327.0300000000007</v>
      </c>
      <c r="F177" s="52">
        <f t="shared" si="31"/>
        <v>101.02122441550232</v>
      </c>
    </row>
    <row r="178" spans="1:6" ht="12.75" customHeight="1" x14ac:dyDescent="0.2">
      <c r="A178" s="53">
        <v>3231</v>
      </c>
      <c r="B178" s="85" t="s">
        <v>400</v>
      </c>
      <c r="C178" s="50" t="s">
        <v>401</v>
      </c>
      <c r="D178" s="242">
        <v>431.09</v>
      </c>
      <c r="E178" s="242">
        <v>453.65</v>
      </c>
      <c r="F178" s="52">
        <f t="shared" si="31"/>
        <v>105.23324595792063</v>
      </c>
    </row>
    <row r="179" spans="1:6" ht="12.75" customHeight="1" x14ac:dyDescent="0.2">
      <c r="A179" s="53">
        <v>3232</v>
      </c>
      <c r="B179" s="85" t="s">
        <v>402</v>
      </c>
      <c r="C179" s="50" t="s">
        <v>403</v>
      </c>
      <c r="D179" s="242">
        <v>642.21</v>
      </c>
      <c r="E179" s="242">
        <v>1034.04</v>
      </c>
      <c r="F179" s="52">
        <f t="shared" si="31"/>
        <v>161.01275283785677</v>
      </c>
    </row>
    <row r="180" spans="1:6" ht="12.75" customHeight="1" x14ac:dyDescent="0.2">
      <c r="A180" s="53">
        <v>3233</v>
      </c>
      <c r="B180" s="85" t="s">
        <v>404</v>
      </c>
      <c r="C180" s="50" t="s">
        <v>405</v>
      </c>
      <c r="D180" s="242">
        <v>586.1</v>
      </c>
      <c r="E180" s="242"/>
      <c r="F180" s="52">
        <f t="shared" si="31"/>
        <v>0</v>
      </c>
    </row>
    <row r="181" spans="1:6" ht="12.75" customHeight="1" x14ac:dyDescent="0.2">
      <c r="A181" s="53">
        <v>3234</v>
      </c>
      <c r="B181" s="85" t="s">
        <v>406</v>
      </c>
      <c r="C181" s="50" t="s">
        <v>407</v>
      </c>
      <c r="D181" s="242">
        <v>2483.4299999999998</v>
      </c>
      <c r="E181" s="242">
        <v>2548.0300000000002</v>
      </c>
      <c r="F181" s="52">
        <f t="shared" si="31"/>
        <v>102.60124102551713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1213.9100000000001</v>
      </c>
      <c r="E183" s="242">
        <v>1045.8</v>
      </c>
      <c r="F183" s="52">
        <f t="shared" si="31"/>
        <v>86.151362127340576</v>
      </c>
    </row>
    <row r="184" spans="1:6" ht="12.75" customHeight="1" x14ac:dyDescent="0.2">
      <c r="A184" s="53">
        <v>3237</v>
      </c>
      <c r="B184" s="85" t="s">
        <v>412</v>
      </c>
      <c r="C184" s="50" t="s">
        <v>413</v>
      </c>
      <c r="D184" s="242">
        <v>408.62</v>
      </c>
      <c r="E184" s="242">
        <v>648</v>
      </c>
      <c r="F184" s="52">
        <f t="shared" si="31"/>
        <v>158.58254613087954</v>
      </c>
    </row>
    <row r="185" spans="1:6" ht="12.75" customHeight="1" x14ac:dyDescent="0.2">
      <c r="A185" s="53">
        <v>3238</v>
      </c>
      <c r="B185" s="85" t="s">
        <v>414</v>
      </c>
      <c r="C185" s="50" t="s">
        <v>415</v>
      </c>
      <c r="D185" s="242">
        <v>497.71</v>
      </c>
      <c r="E185" s="242">
        <v>597.51</v>
      </c>
      <c r="F185" s="52">
        <f t="shared" si="31"/>
        <v>120.05183741536236</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2050.3200000000002</v>
      </c>
      <c r="E188" s="51">
        <f t="shared" si="43"/>
        <v>3251.86</v>
      </c>
      <c r="F188" s="52">
        <f t="shared" si="31"/>
        <v>158.60255960045259</v>
      </c>
    </row>
    <row r="189" spans="1:6" ht="12.75" customHeight="1" x14ac:dyDescent="0.2">
      <c r="A189" s="53">
        <v>3291</v>
      </c>
      <c r="B189" s="232" t="s">
        <v>422</v>
      </c>
      <c r="C189" s="50" t="s">
        <v>423</v>
      </c>
      <c r="D189" s="242">
        <v>1819.14</v>
      </c>
      <c r="E189" s="242">
        <v>1676.98</v>
      </c>
      <c r="F189" s="52">
        <f t="shared" si="31"/>
        <v>92.185318337236282</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90.5</v>
      </c>
      <c r="E191" s="242">
        <v>1434.17</v>
      </c>
      <c r="F191" s="52">
        <f t="shared" si="31"/>
        <v>1584.7182320441989</v>
      </c>
    </row>
    <row r="192" spans="1:6" ht="12.75" customHeight="1" x14ac:dyDescent="0.2">
      <c r="A192" s="53">
        <v>3294</v>
      </c>
      <c r="B192" s="85" t="s">
        <v>428</v>
      </c>
      <c r="C192" s="50" t="s">
        <v>429</v>
      </c>
      <c r="D192" s="242">
        <v>13.27</v>
      </c>
      <c r="E192" s="242">
        <v>13.27</v>
      </c>
      <c r="F192" s="52">
        <f t="shared" si="31"/>
        <v>100</v>
      </c>
    </row>
    <row r="193" spans="1:6" ht="12.75" customHeight="1" x14ac:dyDescent="0.2">
      <c r="A193" s="53">
        <v>3295</v>
      </c>
      <c r="B193" s="85" t="s">
        <v>430</v>
      </c>
      <c r="C193" s="50" t="s">
        <v>431</v>
      </c>
      <c r="D193" s="242">
        <v>127.41</v>
      </c>
      <c r="E193" s="242">
        <v>127.44</v>
      </c>
      <c r="F193" s="52">
        <f t="shared" si="31"/>
        <v>100.02354603249353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807.02</v>
      </c>
      <c r="E196" s="51">
        <f t="shared" si="44"/>
        <v>786.28</v>
      </c>
      <c r="F196" s="52">
        <f t="shared" si="31"/>
        <v>97.430051299843868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807.02</v>
      </c>
      <c r="E210" s="51">
        <f t="shared" si="47"/>
        <v>786.28</v>
      </c>
      <c r="F210" s="52">
        <f t="shared" si="31"/>
        <v>97.430051299843868</v>
      </c>
    </row>
    <row r="211" spans="1:6" ht="12.75" customHeight="1" x14ac:dyDescent="0.2">
      <c r="A211" s="53">
        <v>3431</v>
      </c>
      <c r="B211" s="232" t="s">
        <v>466</v>
      </c>
      <c r="C211" s="50" t="s">
        <v>467</v>
      </c>
      <c r="D211" s="242">
        <v>753.91</v>
      </c>
      <c r="E211" s="242">
        <v>773.27</v>
      </c>
      <c r="F211" s="52">
        <f t="shared" si="31"/>
        <v>102.56794577602102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0.02</v>
      </c>
      <c r="E213" s="242">
        <v>13.01</v>
      </c>
      <c r="F213" s="52" t="str">
        <f t="shared" si="31"/>
        <v>&gt;&gt;100</v>
      </c>
    </row>
    <row r="214" spans="1:6" ht="12.75" customHeight="1" x14ac:dyDescent="0.2">
      <c r="A214" s="53">
        <v>3434</v>
      </c>
      <c r="B214" s="85" t="s">
        <v>472</v>
      </c>
      <c r="C214" s="50" t="s">
        <v>473</v>
      </c>
      <c r="D214" s="242">
        <v>53.09</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168245.38</v>
      </c>
      <c r="E289" s="51">
        <f t="shared" si="79"/>
        <v>182349.44999999998</v>
      </c>
      <c r="F289" s="52">
        <f t="shared" si="76"/>
        <v>108.38303554011408</v>
      </c>
    </row>
    <row r="290" spans="1:6" ht="12.75" customHeight="1" x14ac:dyDescent="0.2">
      <c r="A290" s="53" t="s">
        <v>609</v>
      </c>
      <c r="B290" s="85" t="s">
        <v>620</v>
      </c>
      <c r="C290" s="50" t="s">
        <v>621</v>
      </c>
      <c r="D290" s="51">
        <f>IF(D6&gt;=D289,D6-D289,0)</f>
        <v>14530.25999999998</v>
      </c>
      <c r="E290" s="51">
        <f>IF(E6&gt;=E289,E6-E289,0)</f>
        <v>0</v>
      </c>
      <c r="F290" s="52">
        <f t="shared" si="76"/>
        <v>0</v>
      </c>
    </row>
    <row r="291" spans="1:6" ht="12.75" customHeight="1" x14ac:dyDescent="0.2">
      <c r="A291" s="53" t="s">
        <v>609</v>
      </c>
      <c r="B291" s="85" t="s">
        <v>622</v>
      </c>
      <c r="C291" s="50" t="s">
        <v>623</v>
      </c>
      <c r="D291" s="51">
        <f>IF(D289&gt;=D6,D289-D6,0)</f>
        <v>0</v>
      </c>
      <c r="E291" s="51">
        <f>IF(E289&gt;=E6,E289-E6,0)</f>
        <v>8215.8500000000058</v>
      </c>
      <c r="F291" s="52" t="str">
        <f t="shared" si="76"/>
        <v>-</v>
      </c>
    </row>
    <row r="292" spans="1:6" ht="12.75" customHeight="1" x14ac:dyDescent="0.2">
      <c r="A292" s="53">
        <v>92211</v>
      </c>
      <c r="B292" s="85" t="s">
        <v>624</v>
      </c>
      <c r="C292" s="50" t="s">
        <v>625</v>
      </c>
      <c r="D292" s="242">
        <v>0</v>
      </c>
      <c r="E292" s="242">
        <v>7450.76</v>
      </c>
      <c r="F292" s="52" t="str">
        <f t="shared" si="76"/>
        <v>-</v>
      </c>
    </row>
    <row r="293" spans="1:6" ht="12.75" customHeight="1" x14ac:dyDescent="0.2">
      <c r="A293" s="53">
        <v>92221</v>
      </c>
      <c r="B293" s="85" t="s">
        <v>626</v>
      </c>
      <c r="C293" s="50" t="s">
        <v>627</v>
      </c>
      <c r="D293" s="242">
        <v>1834.44</v>
      </c>
      <c r="E293" s="242">
        <v>0</v>
      </c>
      <c r="F293" s="52">
        <f t="shared" si="76"/>
        <v>0</v>
      </c>
    </row>
    <row r="294" spans="1:6" ht="12.75" customHeight="1" x14ac:dyDescent="0.2">
      <c r="A294" s="53">
        <v>96</v>
      </c>
      <c r="B294" s="85" t="s">
        <v>628</v>
      </c>
      <c r="C294" s="50" t="s">
        <v>629</v>
      </c>
      <c r="D294" s="242">
        <v>2301.41</v>
      </c>
      <c r="E294" s="242">
        <v>2869.31</v>
      </c>
      <c r="F294" s="52">
        <f t="shared" si="76"/>
        <v>124.67617677858355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4396.76</v>
      </c>
      <c r="E350" s="51">
        <f t="shared" si="95"/>
        <v>3253.87</v>
      </c>
      <c r="F350" s="52">
        <f t="shared" si="81"/>
        <v>74.006086299911743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4396.76</v>
      </c>
      <c r="E363" s="51">
        <f t="shared" si="99"/>
        <v>3253.87</v>
      </c>
      <c r="F363" s="52">
        <f t="shared" si="81"/>
        <v>74.006086299911743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4396.76</v>
      </c>
      <c r="E369" s="51">
        <f t="shared" si="101"/>
        <v>3253.87</v>
      </c>
      <c r="F369" s="52">
        <f t="shared" si="81"/>
        <v>74.006086299911743</v>
      </c>
    </row>
    <row r="370" spans="1:6" ht="12.75" customHeight="1" x14ac:dyDescent="0.2">
      <c r="A370" s="53">
        <v>4221</v>
      </c>
      <c r="B370" s="85" t="s">
        <v>675</v>
      </c>
      <c r="C370" s="50" t="s">
        <v>767</v>
      </c>
      <c r="D370" s="242">
        <v>3237.23</v>
      </c>
      <c r="E370" s="242">
        <v>1608.75</v>
      </c>
      <c r="F370" s="52">
        <f t="shared" si="81"/>
        <v>49.695264161026557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1159.53</v>
      </c>
      <c r="E376" s="242">
        <v>1645.12</v>
      </c>
      <c r="F376" s="52">
        <f t="shared" si="81"/>
        <v>141.87817477771165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4396.76</v>
      </c>
      <c r="E408" s="51">
        <f t="shared" si="111"/>
        <v>3253.87</v>
      </c>
      <c r="F408" s="52">
        <f t="shared" si="81"/>
        <v>74.006086299911743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848.3</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182775.63999999998</v>
      </c>
      <c r="E412" s="51">
        <f>E6+E298</f>
        <v>174133.59999999998</v>
      </c>
      <c r="F412" s="52">
        <f t="shared" si="81"/>
        <v>95.271776917317865</v>
      </c>
    </row>
    <row r="413" spans="1:6" ht="12.75" customHeight="1" x14ac:dyDescent="0.2">
      <c r="A413" s="53" t="s">
        <v>609</v>
      </c>
      <c r="B413" s="85" t="s">
        <v>832</v>
      </c>
      <c r="C413" s="50" t="s">
        <v>833</v>
      </c>
      <c r="D413" s="51">
        <f t="shared" ref="D413:E413" si="112">D289+D350</f>
        <v>172642.14</v>
      </c>
      <c r="E413" s="51">
        <f t="shared" si="112"/>
        <v>185603.31999999998</v>
      </c>
      <c r="F413" s="52">
        <f t="shared" si="81"/>
        <v>107.50754132218239</v>
      </c>
    </row>
    <row r="414" spans="1:6" ht="12.75" customHeight="1" x14ac:dyDescent="0.2">
      <c r="A414" s="53" t="s">
        <v>609</v>
      </c>
      <c r="B414" s="85" t="s">
        <v>834</v>
      </c>
      <c r="C414" s="50" t="s">
        <v>835</v>
      </c>
      <c r="D414" s="51">
        <f t="shared" ref="D414:E414" si="113">IF(D412&gt;=D413,D412-D413,0)</f>
        <v>10133.499999999971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11469.720000000001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7450.76</v>
      </c>
      <c r="F416" s="52" t="str">
        <f t="shared" si="81"/>
        <v>-</v>
      </c>
    </row>
    <row r="417" spans="1:6" ht="12.75" customHeight="1" x14ac:dyDescent="0.2">
      <c r="A417" s="60" t="s">
        <v>838</v>
      </c>
      <c r="B417" s="85" t="s">
        <v>841</v>
      </c>
      <c r="C417" s="61" t="s">
        <v>842</v>
      </c>
      <c r="D417" s="51">
        <f t="shared" ref="D417:E417" si="116">IF(D293-D292+D410-D409&gt;=0,D293-D292+D410-D409,0)</f>
        <v>2682.74</v>
      </c>
      <c r="E417" s="51">
        <f t="shared" si="116"/>
        <v>0</v>
      </c>
      <c r="F417" s="52">
        <f t="shared" si="81"/>
        <v>0</v>
      </c>
    </row>
    <row r="418" spans="1:6" ht="12.75" customHeight="1" x14ac:dyDescent="0.2">
      <c r="A418" s="55" t="s">
        <v>843</v>
      </c>
      <c r="B418" s="233" t="s">
        <v>844</v>
      </c>
      <c r="C418" s="56" t="s">
        <v>845</v>
      </c>
      <c r="D418" s="62">
        <f t="shared" ref="D418:E418" si="117">D294+D411</f>
        <v>2301.41</v>
      </c>
      <c r="E418" s="62">
        <f t="shared" si="117"/>
        <v>2869.31</v>
      </c>
      <c r="F418" s="57">
        <f t="shared" si="81"/>
        <v>124.67617677858355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182775.63999999998</v>
      </c>
      <c r="E639" s="51">
        <f t="shared" si="180"/>
        <v>174133.59999999998</v>
      </c>
      <c r="F639" s="52">
        <f t="shared" si="119"/>
        <v>95.271776917317865</v>
      </c>
    </row>
    <row r="640" spans="1:6" ht="12.75" customHeight="1" x14ac:dyDescent="0.2">
      <c r="A640" s="53" t="s">
        <v>609</v>
      </c>
      <c r="B640" s="85" t="s">
        <v>1278</v>
      </c>
      <c r="C640" s="50" t="s">
        <v>1279</v>
      </c>
      <c r="D640" s="51">
        <f t="shared" ref="D640:E640" si="181">D413+D528</f>
        <v>172642.14</v>
      </c>
      <c r="E640" s="51">
        <f t="shared" si="181"/>
        <v>185603.31999999998</v>
      </c>
      <c r="F640" s="52">
        <f t="shared" si="119"/>
        <v>107.50754132218239</v>
      </c>
    </row>
    <row r="641" spans="1:6" ht="12.75" customHeight="1" x14ac:dyDescent="0.2">
      <c r="A641" s="53" t="s">
        <v>609</v>
      </c>
      <c r="B641" s="85" t="s">
        <v>1280</v>
      </c>
      <c r="C641" s="50" t="s">
        <v>1281</v>
      </c>
      <c r="D641" s="51">
        <f t="shared" ref="D641:E641" si="182">IF(D639&gt;=D640,D639-D640,0)</f>
        <v>10133.499999999971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11469.720000000001</v>
      </c>
      <c r="F642" s="52" t="str">
        <f t="shared" si="119"/>
        <v>-</v>
      </c>
    </row>
    <row r="643" spans="1:6" ht="24" x14ac:dyDescent="0.2">
      <c r="A643" s="60" t="s">
        <v>1284</v>
      </c>
      <c r="B643" s="85" t="s">
        <v>1285</v>
      </c>
      <c r="C643" s="61" t="s">
        <v>1284</v>
      </c>
      <c r="D643" s="51">
        <f t="shared" ref="D643:E643" si="184">IF(D416-D417+D637-D638&gt;=0,D416-D417+D637-D638,0)</f>
        <v>0</v>
      </c>
      <c r="E643" s="51">
        <f t="shared" si="184"/>
        <v>7450.76</v>
      </c>
      <c r="F643" s="52" t="str">
        <f t="shared" si="119"/>
        <v>-</v>
      </c>
    </row>
    <row r="644" spans="1:6" ht="24" x14ac:dyDescent="0.2">
      <c r="A644" s="60" t="s">
        <v>1286</v>
      </c>
      <c r="B644" s="85" t="s">
        <v>1287</v>
      </c>
      <c r="C644" s="61" t="s">
        <v>1286</v>
      </c>
      <c r="D644" s="51">
        <f t="shared" ref="D644:E644" si="185">IF(D417-D416+D638-D637&gt;=0,D417-D416+D638-D637,0)</f>
        <v>2682.74</v>
      </c>
      <c r="E644" s="51">
        <f t="shared" si="185"/>
        <v>0</v>
      </c>
      <c r="F644" s="52">
        <f t="shared" si="119"/>
        <v>0</v>
      </c>
    </row>
    <row r="645" spans="1:6" ht="24" x14ac:dyDescent="0.2">
      <c r="A645" s="53" t="s">
        <v>609</v>
      </c>
      <c r="B645" s="85" t="s">
        <v>1288</v>
      </c>
      <c r="C645" s="50" t="s">
        <v>1289</v>
      </c>
      <c r="D645" s="51">
        <f t="shared" ref="D645:E645" si="186">IF(D641+D643-D642-D644&gt;=0,D641+D643-D642-D644,0)</f>
        <v>7450.7599999999711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4018.9600000000009</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1351.04</v>
      </c>
      <c r="E649" s="242">
        <v>19490.32</v>
      </c>
      <c r="F649" s="52">
        <f t="shared" ref="F649:F724" si="188">IF(D649&lt;&gt;0,IF(E649/D649&gt;=100,"&gt;&gt;100",E649/D649*100),"-")</f>
        <v>1442.6160587399338</v>
      </c>
    </row>
    <row r="650" spans="1:6" ht="12.75" customHeight="1" x14ac:dyDescent="0.2">
      <c r="A650" s="53" t="s">
        <v>1297</v>
      </c>
      <c r="B650" s="85" t="s">
        <v>1298</v>
      </c>
      <c r="C650" s="50" t="s">
        <v>1297</v>
      </c>
      <c r="D650" s="242">
        <v>186502.34</v>
      </c>
      <c r="E650" s="242">
        <v>179463.01</v>
      </c>
      <c r="F650" s="52">
        <f t="shared" si="188"/>
        <v>96.225607678702588</v>
      </c>
    </row>
    <row r="651" spans="1:6" ht="12.75" customHeight="1" x14ac:dyDescent="0.2">
      <c r="A651" s="53" t="s">
        <v>1299</v>
      </c>
      <c r="B651" s="85" t="s">
        <v>1300</v>
      </c>
      <c r="C651" s="50" t="s">
        <v>1299</v>
      </c>
      <c r="D651" s="242">
        <v>168363.06</v>
      </c>
      <c r="E651" s="242">
        <v>186805.46</v>
      </c>
      <c r="F651" s="52">
        <f t="shared" si="188"/>
        <v>110.95394678618933</v>
      </c>
    </row>
    <row r="652" spans="1:6" ht="24" x14ac:dyDescent="0.2">
      <c r="A652" s="53">
        <v>11</v>
      </c>
      <c r="B652" s="85" t="s">
        <v>1301</v>
      </c>
      <c r="C652" s="50" t="s">
        <v>1302</v>
      </c>
      <c r="D652" s="51">
        <f t="shared" ref="D652:E652" si="189">+D649+D650-D651</f>
        <v>19490.320000000007</v>
      </c>
      <c r="E652" s="51">
        <f t="shared" si="189"/>
        <v>12147.870000000024</v>
      </c>
      <c r="F652" s="52">
        <f t="shared" si="188"/>
        <v>62.327709344946726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10</v>
      </c>
      <c r="E654" s="262">
        <v>11</v>
      </c>
      <c r="F654" s="52">
        <f t="shared" si="188"/>
        <v>110.00000000000001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9</v>
      </c>
      <c r="F656" s="52">
        <f t="shared" si="188"/>
        <v>112.5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477.8</v>
      </c>
      <c r="E675" s="242">
        <v>172.8</v>
      </c>
      <c r="F675" s="52">
        <f t="shared" si="188"/>
        <v>36.165759732105485</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20150.64</v>
      </c>
      <c r="E710" s="242">
        <v>21266.75</v>
      </c>
      <c r="F710" s="52">
        <f t="shared" si="188"/>
        <v>105.53883152098396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331.81</v>
      </c>
      <c r="E717" s="242">
        <v>331.81</v>
      </c>
      <c r="F717" s="52">
        <f t="shared" si="188"/>
        <v>100</v>
      </c>
    </row>
    <row r="718" spans="1:6" ht="12.75" customHeight="1" x14ac:dyDescent="0.2">
      <c r="A718" s="53">
        <v>32121</v>
      </c>
      <c r="B718" s="85" t="s">
        <v>1416</v>
      </c>
      <c r="C718" s="50" t="s">
        <v>1417</v>
      </c>
      <c r="D718" s="242">
        <v>6243.28</v>
      </c>
      <c r="E718" s="242">
        <v>6658.63</v>
      </c>
      <c r="F718" s="52">
        <f t="shared" si="188"/>
        <v>106.65275304006869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299.62</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1819.14</v>
      </c>
      <c r="E725" s="242">
        <v>1676.98</v>
      </c>
      <c r="F725" s="52">
        <f t="shared" ref="F725:F979" si="190">IF(D725&lt;&gt;0,IF(E725/D725&gt;=100,"&gt;&gt;100",E725/D725*100),"-")</f>
        <v>92.185318337236282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37294.889999999992</v>
      </c>
      <c r="E6" s="229">
        <f t="shared" si="0"/>
        <v>29843.210000000006</v>
      </c>
      <c r="F6" s="230">
        <f t="shared" ref="F6:F260" si="1">IF(D6&gt;0,IF(E6/D6&gt;=100,"&gt;&gt;100",E6/D6*100),"-")</f>
        <v>80.019568364459616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14107.789999999994</v>
      </c>
      <c r="E7" s="104">
        <f t="shared" si="2"/>
        <v>14109.880000000005</v>
      </c>
      <c r="F7" s="93">
        <f t="shared" si="1"/>
        <v>100.01481451028127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14107.789999999994</v>
      </c>
      <c r="E12" s="104">
        <f t="shared" si="3"/>
        <v>14109.880000000005</v>
      </c>
      <c r="F12" s="93">
        <f t="shared" si="1"/>
        <v>100.01481451028127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13961.929999999993</v>
      </c>
      <c r="E19" s="104">
        <f t="shared" si="5"/>
        <v>13964.020000000004</v>
      </c>
      <c r="F19" s="93">
        <f t="shared" si="1"/>
        <v>100.01496927717022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43652.67</v>
      </c>
      <c r="E20" s="247">
        <v>45149.93</v>
      </c>
      <c r="F20" s="93">
        <f t="shared" si="1"/>
        <v>103.42993910796292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14207.62</v>
      </c>
      <c r="E22" s="247">
        <v>14207.62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17965.86</v>
      </c>
      <c r="E26" s="247">
        <v>16184.03</v>
      </c>
      <c r="F26" s="93">
        <f t="shared" si="1"/>
        <v>90.082133557758993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61864.22</v>
      </c>
      <c r="E28" s="247">
        <v>61577.56</v>
      </c>
      <c r="F28" s="93">
        <f t="shared" si="1"/>
        <v>99.536630381826512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145.86000000000001</v>
      </c>
      <c r="E45" s="104">
        <f t="shared" si="9"/>
        <v>145.86000000000001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145.86000000000001</v>
      </c>
      <c r="E47" s="247">
        <v>145.86000000000001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10267.76</v>
      </c>
      <c r="E54" s="247">
        <f>10334.04</f>
        <v>10334.040000000001</v>
      </c>
      <c r="F54" s="93">
        <f t="shared" si="1"/>
        <v>100.64551567235698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10267.76</v>
      </c>
      <c r="E55" s="247">
        <f>10334.04</f>
        <v>10334.040000000001</v>
      </c>
      <c r="F55" s="93">
        <f t="shared" si="1"/>
        <v>100.64551567235698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23187.1</v>
      </c>
      <c r="E68" s="104">
        <f t="shared" si="13"/>
        <v>15733.33</v>
      </c>
      <c r="F68" s="93">
        <f t="shared" si="1"/>
        <v>67.85380664248656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19490.32</v>
      </c>
      <c r="E69" s="104">
        <f t="shared" si="14"/>
        <v>12147.87</v>
      </c>
      <c r="F69" s="93">
        <f t="shared" si="1"/>
        <v>62.327709344946626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19490.32</v>
      </c>
      <c r="E70" s="104">
        <f t="shared" si="15"/>
        <v>12147.87</v>
      </c>
      <c r="F70" s="93">
        <f t="shared" si="1"/>
        <v>62.327709344946626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19490.32</v>
      </c>
      <c r="E72" s="247">
        <v>12147.87</v>
      </c>
      <c r="F72" s="93">
        <f t="shared" si="1"/>
        <v>62.327709344946626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1395.37</v>
      </c>
      <c r="E78" s="104">
        <f>E79+SUM(E82:E84)-E85+E86</f>
        <v>716.15</v>
      </c>
      <c r="F78" s="93">
        <f t="shared" si="1"/>
        <v>51.323304929875235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11.38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1395.37</v>
      </c>
      <c r="E86" s="247">
        <f>704.77</f>
        <v>704.77</v>
      </c>
      <c r="F86" s="93">
        <f t="shared" si="1"/>
        <v>50.507750632448747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2301.41</v>
      </c>
      <c r="E146" s="104">
        <f t="shared" si="26"/>
        <v>2869.31</v>
      </c>
      <c r="F146" s="93">
        <f t="shared" si="1"/>
        <v>124.67617677858355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2301.41</v>
      </c>
      <c r="E159" s="247">
        <v>2869.31</v>
      </c>
      <c r="F159" s="93">
        <f t="shared" si="1"/>
        <v>124.67617677858355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37294.89</v>
      </c>
      <c r="E175" s="104">
        <f t="shared" si="30"/>
        <v>29843.21</v>
      </c>
      <c r="F175" s="93">
        <f t="shared" si="1"/>
        <v>80.019568364459587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13512.919999999998</v>
      </c>
      <c r="E176" s="104">
        <f t="shared" si="31"/>
        <v>16960.97</v>
      </c>
      <c r="F176" s="93">
        <f t="shared" si="1"/>
        <v>125.51669069305527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13512.919999999998</v>
      </c>
      <c r="E177" s="104">
        <f t="shared" si="32"/>
        <v>16960.97</v>
      </c>
      <c r="F177" s="93">
        <f t="shared" si="1"/>
        <v>125.51669069305527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10936.82</v>
      </c>
      <c r="E178" s="247">
        <v>14798.61</v>
      </c>
      <c r="F178" s="93">
        <f t="shared" si="1"/>
        <v>135.30998955820797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2494.96</v>
      </c>
      <c r="E179" s="247">
        <v>2068.6999999999998</v>
      </c>
      <c r="F179" s="93">
        <f t="shared" si="1"/>
        <v>82.915156956424141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81.14</v>
      </c>
      <c r="E180" s="104">
        <f t="shared" si="33"/>
        <v>93.66</v>
      </c>
      <c r="F180" s="93">
        <f t="shared" si="1"/>
        <v>115.43012077890067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81.14</v>
      </c>
      <c r="E183" s="247">
        <v>93.66</v>
      </c>
      <c r="F183" s="93">
        <f t="shared" si="1"/>
        <v>115.43012077890067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23781.97</v>
      </c>
      <c r="E237" s="104">
        <f t="shared" si="41"/>
        <v>12882.24</v>
      </c>
      <c r="F237" s="93">
        <f t="shared" si="1"/>
        <v>54.16809456912106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14029.800000000001</v>
      </c>
      <c r="E238" s="104">
        <f t="shared" si="42"/>
        <v>14031.89</v>
      </c>
      <c r="F238" s="93">
        <f t="shared" si="1"/>
        <v>100.01489686239289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14107.44</v>
      </c>
      <c r="E239" s="104">
        <f t="shared" si="43"/>
        <v>14109.529999999999</v>
      </c>
      <c r="F239" s="93">
        <f t="shared" si="1"/>
        <v>100.01481487782331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14107.44</v>
      </c>
      <c r="E240" s="247">
        <f>14109.89-0.36</f>
        <v>14109.529999999999</v>
      </c>
      <c r="F240" s="93">
        <f t="shared" si="1"/>
        <v>100.01481487782331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77.64</v>
      </c>
      <c r="E242" s="104">
        <f t="shared" si="44"/>
        <v>77.64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77.64</v>
      </c>
      <c r="E243" s="247">
        <v>77.64</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7450.7599999999993</v>
      </c>
      <c r="E245" s="104">
        <f t="shared" si="45"/>
        <v>-4018.96</v>
      </c>
      <c r="F245" s="93">
        <f t="shared" si="1"/>
        <v>-53.94026918059366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8299.06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8299.06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848.3</v>
      </c>
      <c r="E250" s="104">
        <f t="shared" si="47"/>
        <v>4018.96</v>
      </c>
      <c r="F250" s="93">
        <f t="shared" si="1"/>
        <v>473.76635624189561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765.09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848.3</v>
      </c>
      <c r="E252" s="247">
        <v>3253.87</v>
      </c>
      <c r="F252" s="93">
        <f t="shared" si="1"/>
        <v>383.57538606625019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2301.41</v>
      </c>
      <c r="E255" s="247">
        <v>2869.31</v>
      </c>
      <c r="F255" s="93">
        <f t="shared" si="1"/>
        <v>124.67617677858355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2301.41</v>
      </c>
      <c r="E265" s="247">
        <v>2869.31</v>
      </c>
      <c r="F265" s="93">
        <f t="shared" si="50"/>
        <v>124.67617677858355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1395.37</v>
      </c>
      <c r="E268" s="247">
        <v>704.77</v>
      </c>
      <c r="F268" s="93">
        <f t="shared" si="50"/>
        <v>50.507750632448747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13512.92</v>
      </c>
      <c r="E288" s="247">
        <v>16960.97</v>
      </c>
      <c r="F288" s="93">
        <f t="shared" si="50"/>
        <v>125.51669069305524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172642.14</v>
      </c>
      <c r="E114" s="81">
        <f t="shared" si="22"/>
        <v>185603.32</v>
      </c>
      <c r="F114" s="63">
        <f t="shared" si="1"/>
        <v>107.5075413221824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172642.14</v>
      </c>
      <c r="E115" s="81">
        <f t="shared" si="23"/>
        <v>185603.32</v>
      </c>
      <c r="F115" s="63">
        <f t="shared" si="1"/>
        <v>107.5075413221824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172642.14</v>
      </c>
      <c r="E116" s="249">
        <f>182349.45+3253.87</f>
        <v>185603.32</v>
      </c>
      <c r="F116" s="63">
        <f t="shared" si="1"/>
        <v>107.5075413221824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172642.14</v>
      </c>
      <c r="E141" s="106">
        <f t="shared" si="28"/>
        <v>185603.32</v>
      </c>
      <c r="F141" s="82">
        <f t="shared" si="1"/>
        <v>107.5075413221824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13512.92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190249.44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186995.57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144803.78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41405.51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786.28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3253.87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186801.38999999998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183547.51999999999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140941.99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41831.769999999997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773.76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3253.87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16960.97000000003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16960.97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16960.97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5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27870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2024-01-19T07:07:59Z</cp:lastPrinted>
  <dcterms:created xsi:type="dcterms:W3CDTF">2022-04-01T05:14:30Z</dcterms:created>
  <dcterms:modified xsi:type="dcterms:W3CDTF">2024-01-26T10:09:29Z</dcterms:modified>
</cp:coreProperties>
</file>