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8920" yWindow="-7032" windowWidth="23256" windowHeight="13176"/>
  </bookViews>
  <sheets>
    <sheet name="Polugod.obr.20." sheetId="2" r:id="rId1"/>
    <sheet name="Proračunska zaliha" sheetId="3" r:id="rId2"/>
    <sheet name="Razvojni programi" sheetId="5" state="hidden" r:id="rId3"/>
    <sheet name="PLan razvojnih programa" sheetId="8" r:id="rId4"/>
    <sheet name="List1" sheetId="7" r:id="rId5"/>
  </sheets>
  <calcPr calcId="144525"/>
</workbook>
</file>

<file path=xl/calcChain.xml><?xml version="1.0" encoding="utf-8"?>
<calcChain xmlns="http://schemas.openxmlformats.org/spreadsheetml/2006/main">
  <c r="I1033" i="2" l="1"/>
  <c r="I1034" i="2"/>
  <c r="I1037" i="2"/>
  <c r="I1038" i="2"/>
  <c r="I1040" i="2"/>
  <c r="I1041" i="2"/>
  <c r="I1043" i="2"/>
  <c r="I1044" i="2"/>
  <c r="I1045" i="2"/>
  <c r="I1046" i="2"/>
  <c r="J968" i="2"/>
  <c r="J969" i="2"/>
  <c r="J970" i="2"/>
  <c r="J971" i="2"/>
  <c r="J972" i="2"/>
  <c r="J973" i="2"/>
  <c r="J974" i="2"/>
  <c r="J975" i="2"/>
  <c r="K968" i="2"/>
  <c r="K969" i="2"/>
  <c r="K970" i="2"/>
  <c r="K971" i="2"/>
  <c r="K973" i="2"/>
  <c r="K974" i="2"/>
  <c r="K975" i="2"/>
  <c r="J608" i="2"/>
  <c r="J609" i="2"/>
  <c r="J610" i="2"/>
  <c r="J611" i="2"/>
  <c r="J612" i="2"/>
  <c r="J613" i="2"/>
  <c r="J616" i="2"/>
  <c r="K604" i="2"/>
  <c r="K21" i="2"/>
  <c r="K25" i="2"/>
  <c r="K26" i="2"/>
  <c r="K36" i="2"/>
  <c r="K50" i="2"/>
  <c r="J21" i="2"/>
  <c r="J25" i="2"/>
  <c r="J26" i="2"/>
  <c r="J36" i="2"/>
  <c r="J38" i="2"/>
  <c r="J45" i="2"/>
  <c r="J48" i="2"/>
  <c r="J97" i="2"/>
  <c r="J98" i="2"/>
  <c r="J99" i="2"/>
  <c r="J100" i="2"/>
  <c r="G1060" i="2" l="1"/>
  <c r="G1064" i="2"/>
  <c r="G1068" i="2"/>
  <c r="G1072" i="2"/>
  <c r="G1075" i="2"/>
  <c r="G1084" i="2"/>
  <c r="G1083" i="2" s="1"/>
  <c r="G1088" i="2"/>
  <c r="G1092" i="2"/>
  <c r="G1091" i="2" s="1"/>
  <c r="G1099" i="2"/>
  <c r="G1098" i="2" s="1"/>
  <c r="G1097" i="2" s="1"/>
  <c r="G1102" i="2"/>
  <c r="G1110" i="2"/>
  <c r="G1112" i="2"/>
  <c r="G1123" i="2"/>
  <c r="G1129" i="2"/>
  <c r="G1132" i="2"/>
  <c r="G1136" i="2"/>
  <c r="G1140" i="2"/>
  <c r="G1152" i="2"/>
  <c r="G1175" i="2"/>
  <c r="G1184" i="2"/>
  <c r="G1183" i="2" s="1"/>
  <c r="G1182" i="2" s="1"/>
  <c r="G1188" i="2"/>
  <c r="G1187" i="2" s="1"/>
  <c r="G1196" i="2"/>
  <c r="G1195" i="2" s="1"/>
  <c r="G1194" i="2" s="1"/>
  <c r="G1214" i="2"/>
  <c r="G1218" i="2"/>
  <c r="G1220" i="2"/>
  <c r="G1224" i="2"/>
  <c r="G1223" i="2" s="1"/>
  <c r="G1232" i="2"/>
  <c r="G1231" i="2" s="1"/>
  <c r="G1237" i="2"/>
  <c r="G1236" i="2" s="1"/>
  <c r="G1246" i="2"/>
  <c r="G1251" i="2"/>
  <c r="G1257" i="2"/>
  <c r="G1259" i="2"/>
  <c r="G1262" i="2"/>
  <c r="G1270" i="2"/>
  <c r="G1269" i="2" s="1"/>
  <c r="G1274" i="2"/>
  <c r="G1273" i="2" s="1"/>
  <c r="G1280" i="2"/>
  <c r="G1279" i="2" s="1"/>
  <c r="G1288" i="2"/>
  <c r="G1287" i="2" s="1"/>
  <c r="G1284" i="2" s="1"/>
  <c r="G1296" i="2"/>
  <c r="G1295" i="2" s="1"/>
  <c r="G1301" i="2"/>
  <c r="G1300" i="2" s="1"/>
  <c r="G1305" i="2"/>
  <c r="G1304" i="2" s="1"/>
  <c r="G1321" i="2"/>
  <c r="G1326" i="2"/>
  <c r="G1331" i="2"/>
  <c r="G1335" i="2"/>
  <c r="G1333" i="2" s="1"/>
  <c r="G1336" i="2"/>
  <c r="G1345" i="2"/>
  <c r="G1344" i="2" s="1"/>
  <c r="G1350" i="2"/>
  <c r="G1349" i="2" s="1"/>
  <c r="G1359" i="2"/>
  <c r="G1358" i="2" s="1"/>
  <c r="G1356" i="2" s="1"/>
  <c r="G1366" i="2"/>
  <c r="G1368" i="2"/>
  <c r="G1371" i="2"/>
  <c r="G1375" i="2"/>
  <c r="G1379" i="2"/>
  <c r="G1385" i="2"/>
  <c r="G1391" i="2"/>
  <c r="G1395" i="2"/>
  <c r="G1394" i="2" s="1"/>
  <c r="G1401" i="2"/>
  <c r="G1400" i="2" s="1"/>
  <c r="G1405" i="2"/>
  <c r="G1404" i="2" s="1"/>
  <c r="G1417" i="2"/>
  <c r="G1416" i="2" s="1"/>
  <c r="G1415" i="2" s="1"/>
  <c r="G1424" i="2"/>
  <c r="G1423" i="2" s="1"/>
  <c r="G1422" i="2" s="1"/>
  <c r="G1429" i="2"/>
  <c r="G1427" i="2" s="1"/>
  <c r="G1437" i="2"/>
  <c r="G1438" i="2"/>
  <c r="G1441" i="2"/>
  <c r="G1449" i="2"/>
  <c r="G1448" i="2" s="1"/>
  <c r="G1456" i="2"/>
  <c r="G1455" i="2" s="1"/>
  <c r="G1453" i="2" s="1"/>
  <c r="G1464" i="2"/>
  <c r="G1469" i="2"/>
  <c r="G1468" i="2" s="1"/>
  <c r="G1475" i="2"/>
  <c r="G1473" i="2" s="1"/>
  <c r="G1482" i="2"/>
  <c r="G1481" i="2" s="1"/>
  <c r="G1479" i="2" s="1"/>
  <c r="G1498" i="2"/>
  <c r="G1510" i="2"/>
  <c r="G1511" i="2"/>
  <c r="G1517" i="2"/>
  <c r="G1516" i="2" s="1"/>
  <c r="G1524" i="2"/>
  <c r="G1528" i="2"/>
  <c r="G1532" i="2"/>
  <c r="G1531" i="2" s="1"/>
  <c r="G1539" i="2"/>
  <c r="G1538" i="2" s="1"/>
  <c r="G1537" i="2" s="1"/>
  <c r="G1547" i="2"/>
  <c r="G1546" i="2" s="1"/>
  <c r="G1543" i="2" s="1"/>
  <c r="J1564" i="2"/>
  <c r="I1563" i="2"/>
  <c r="H1563" i="2"/>
  <c r="H1562" i="2" s="1"/>
  <c r="H1559" i="2" s="1"/>
  <c r="G1563" i="2"/>
  <c r="G1562" i="2" s="1"/>
  <c r="G1560" i="2"/>
  <c r="G1559" i="2" s="1"/>
  <c r="J1557" i="2"/>
  <c r="I1556" i="2"/>
  <c r="I1555" i="2" s="1"/>
  <c r="H1556" i="2"/>
  <c r="H1555" i="2" s="1"/>
  <c r="J1551" i="2"/>
  <c r="J1550" i="2"/>
  <c r="J1549" i="2"/>
  <c r="J1548" i="2"/>
  <c r="I1547" i="2"/>
  <c r="H1547" i="2"/>
  <c r="H1546" i="2" s="1"/>
  <c r="I1539" i="2"/>
  <c r="I1538" i="2" s="1"/>
  <c r="I1537" i="2" s="1"/>
  <c r="H1539" i="2"/>
  <c r="H1538" i="2" s="1"/>
  <c r="H1537" i="2" s="1"/>
  <c r="J1534" i="2"/>
  <c r="J1533" i="2"/>
  <c r="I1532" i="2"/>
  <c r="H1532" i="2"/>
  <c r="H1531" i="2" s="1"/>
  <c r="J1530" i="2"/>
  <c r="J1529" i="2"/>
  <c r="I1528" i="2"/>
  <c r="H1528" i="2"/>
  <c r="J1526" i="2"/>
  <c r="J1525" i="2"/>
  <c r="I1524" i="2"/>
  <c r="H1524" i="2"/>
  <c r="J1518" i="2"/>
  <c r="I1517" i="2"/>
  <c r="H1517" i="2"/>
  <c r="H1516" i="2" s="1"/>
  <c r="J1512" i="2"/>
  <c r="I1511" i="2"/>
  <c r="H1511" i="2"/>
  <c r="I1510" i="2"/>
  <c r="H1510" i="2"/>
  <c r="J1509" i="2"/>
  <c r="J1508" i="2"/>
  <c r="J1506" i="2"/>
  <c r="J1505" i="2"/>
  <c r="J1504" i="2"/>
  <c r="J1503" i="2"/>
  <c r="J1502" i="2"/>
  <c r="J1501" i="2"/>
  <c r="J1500" i="2"/>
  <c r="J1499" i="2"/>
  <c r="I1498" i="2"/>
  <c r="H1498" i="2"/>
  <c r="H1497" i="2" s="1"/>
  <c r="H1496" i="2" s="1"/>
  <c r="J1490" i="2"/>
  <c r="J1489" i="2"/>
  <c r="I1488" i="2"/>
  <c r="I1487" i="2" s="1"/>
  <c r="H1488" i="2"/>
  <c r="J1484" i="2"/>
  <c r="J1483" i="2"/>
  <c r="I1482" i="2"/>
  <c r="H1482" i="2"/>
  <c r="J1477" i="2"/>
  <c r="J1476" i="2"/>
  <c r="I1475" i="2"/>
  <c r="I1473" i="2" s="1"/>
  <c r="H1475" i="2"/>
  <c r="H1473" i="2" s="1"/>
  <c r="I1469" i="2"/>
  <c r="I1468" i="2" s="1"/>
  <c r="H1469" i="2"/>
  <c r="H1468" i="2" s="1"/>
  <c r="J1466" i="2"/>
  <c r="I1465" i="2"/>
  <c r="H1465" i="2"/>
  <c r="J1458" i="2"/>
  <c r="J1457" i="2"/>
  <c r="I1456" i="2"/>
  <c r="H1456" i="2"/>
  <c r="I1449" i="2"/>
  <c r="I1448" i="2" s="1"/>
  <c r="H1449" i="2"/>
  <c r="H1448" i="2" s="1"/>
  <c r="J1446" i="2"/>
  <c r="J1445" i="2"/>
  <c r="J1444" i="2"/>
  <c r="J1443" i="2"/>
  <c r="J1442" i="2"/>
  <c r="I1441" i="2"/>
  <c r="H1441" i="2"/>
  <c r="J1439" i="2"/>
  <c r="I1438" i="2"/>
  <c r="H1438" i="2"/>
  <c r="I1437" i="2"/>
  <c r="H1437" i="2"/>
  <c r="J1430" i="2"/>
  <c r="I1429" i="2"/>
  <c r="H1429" i="2"/>
  <c r="J1425" i="2"/>
  <c r="I1424" i="2"/>
  <c r="H1424" i="2"/>
  <c r="H1423" i="2" s="1"/>
  <c r="J1420" i="2"/>
  <c r="J1418" i="2"/>
  <c r="I1417" i="2"/>
  <c r="I1416" i="2" s="1"/>
  <c r="H1417" i="2"/>
  <c r="J1412" i="2"/>
  <c r="I1411" i="2"/>
  <c r="I1410" i="2" s="1"/>
  <c r="H1411" i="2"/>
  <c r="I1405" i="2"/>
  <c r="I1404" i="2" s="1"/>
  <c r="H1405" i="2"/>
  <c r="H1404" i="2" s="1"/>
  <c r="J1402" i="2"/>
  <c r="I1401" i="2"/>
  <c r="I1400" i="2" s="1"/>
  <c r="H1401" i="2"/>
  <c r="J1397" i="2"/>
  <c r="J1396" i="2"/>
  <c r="I1395" i="2"/>
  <c r="H1395" i="2"/>
  <c r="H1394" i="2" s="1"/>
  <c r="J1393" i="2"/>
  <c r="J1392" i="2"/>
  <c r="I1391" i="2"/>
  <c r="H1391" i="2"/>
  <c r="J1390" i="2"/>
  <c r="J1389" i="2"/>
  <c r="J1388" i="2"/>
  <c r="J1387" i="2"/>
  <c r="J1386" i="2"/>
  <c r="I1385" i="2"/>
  <c r="H1385" i="2"/>
  <c r="J1384" i="2"/>
  <c r="J1383" i="2"/>
  <c r="J1382" i="2"/>
  <c r="J1381" i="2"/>
  <c r="J1380" i="2"/>
  <c r="I1379" i="2"/>
  <c r="H1379" i="2"/>
  <c r="J1378" i="2"/>
  <c r="J1377" i="2"/>
  <c r="J1376" i="2"/>
  <c r="I1375" i="2"/>
  <c r="H1375" i="2"/>
  <c r="J1372" i="2"/>
  <c r="I1371" i="2"/>
  <c r="H1371" i="2"/>
  <c r="J1369" i="2"/>
  <c r="I1368" i="2"/>
  <c r="H1368" i="2"/>
  <c r="J1367" i="2"/>
  <c r="I1366" i="2"/>
  <c r="H1366" i="2"/>
  <c r="J1360" i="2"/>
  <c r="I1359" i="2"/>
  <c r="I1358" i="2" s="1"/>
  <c r="H1359" i="2"/>
  <c r="H1358" i="2" s="1"/>
  <c r="J1353" i="2"/>
  <c r="J1352" i="2"/>
  <c r="J1351" i="2"/>
  <c r="I1350" i="2"/>
  <c r="H1350" i="2"/>
  <c r="H1349" i="2" s="1"/>
  <c r="J1347" i="2"/>
  <c r="J1346" i="2"/>
  <c r="I1345" i="2"/>
  <c r="I1344" i="2" s="1"/>
  <c r="H1345" i="2"/>
  <c r="J1340" i="2"/>
  <c r="J1339" i="2"/>
  <c r="J1338" i="2"/>
  <c r="J1337" i="2"/>
  <c r="I1336" i="2"/>
  <c r="H1336" i="2"/>
  <c r="I1335" i="2"/>
  <c r="H1335" i="2"/>
  <c r="I1331" i="2"/>
  <c r="H1331" i="2"/>
  <c r="J1328" i="2"/>
  <c r="I1326" i="2"/>
  <c r="H1326" i="2"/>
  <c r="J1322" i="2"/>
  <c r="I1321" i="2"/>
  <c r="H1321" i="2"/>
  <c r="J1318" i="2"/>
  <c r="I1317" i="2"/>
  <c r="I1316" i="2" s="1"/>
  <c r="H1317" i="2"/>
  <c r="H1316" i="2" s="1"/>
  <c r="J1315" i="2"/>
  <c r="J1314" i="2"/>
  <c r="J1313" i="2"/>
  <c r="J1312" i="2"/>
  <c r="J1311" i="2"/>
  <c r="J1310" i="2"/>
  <c r="I1309" i="2"/>
  <c r="I1308" i="2" s="1"/>
  <c r="H1309" i="2"/>
  <c r="H1308" i="2" s="1"/>
  <c r="I1305" i="2"/>
  <c r="H1305" i="2"/>
  <c r="H1304" i="2" s="1"/>
  <c r="J1302" i="2"/>
  <c r="I1301" i="2"/>
  <c r="H1301" i="2"/>
  <c r="H1300" i="2" s="1"/>
  <c r="J1299" i="2"/>
  <c r="J1298" i="2"/>
  <c r="I1296" i="2"/>
  <c r="H1296" i="2"/>
  <c r="H1295" i="2" s="1"/>
  <c r="J1290" i="2"/>
  <c r="J1289" i="2"/>
  <c r="I1288" i="2"/>
  <c r="H1288" i="2"/>
  <c r="H1287" i="2" s="1"/>
  <c r="J1281" i="2"/>
  <c r="I1280" i="2"/>
  <c r="I1279" i="2" s="1"/>
  <c r="H1280" i="2"/>
  <c r="H1279" i="2" s="1"/>
  <c r="I1274" i="2"/>
  <c r="I1273" i="2" s="1"/>
  <c r="H1274" i="2"/>
  <c r="H1273" i="2" s="1"/>
  <c r="J1272" i="2"/>
  <c r="I1270" i="2"/>
  <c r="H1270" i="2"/>
  <c r="H1269" i="2" s="1"/>
  <c r="I1262" i="2"/>
  <c r="H1262" i="2"/>
  <c r="J1260" i="2"/>
  <c r="I1259" i="2"/>
  <c r="H1259" i="2"/>
  <c r="J1258" i="2"/>
  <c r="I1257" i="2"/>
  <c r="H1257" i="2"/>
  <c r="J1255" i="2"/>
  <c r="J1254" i="2"/>
  <c r="J1253" i="2"/>
  <c r="J1252" i="2"/>
  <c r="I1251" i="2"/>
  <c r="H1251" i="2"/>
  <c r="J1250" i="2"/>
  <c r="J1249" i="2"/>
  <c r="J1248" i="2"/>
  <c r="J1247" i="2"/>
  <c r="I1246" i="2"/>
  <c r="H1246" i="2"/>
  <c r="J1238" i="2"/>
  <c r="I1237" i="2"/>
  <c r="H1237" i="2"/>
  <c r="H1236" i="2" s="1"/>
  <c r="J1234" i="2"/>
  <c r="J1233" i="2"/>
  <c r="I1232" i="2"/>
  <c r="H1232" i="2"/>
  <c r="H1231" i="2" s="1"/>
  <c r="H1230" i="2" s="1"/>
  <c r="H1227" i="2" s="1"/>
  <c r="J1225" i="2"/>
  <c r="I1224" i="2"/>
  <c r="I1223" i="2" s="1"/>
  <c r="H1224" i="2"/>
  <c r="H1223" i="2" s="1"/>
  <c r="J1221" i="2"/>
  <c r="I1220" i="2"/>
  <c r="H1220" i="2"/>
  <c r="I1218" i="2"/>
  <c r="H1218" i="2"/>
  <c r="J1216" i="2"/>
  <c r="J1215" i="2"/>
  <c r="I1214" i="2"/>
  <c r="H1214" i="2"/>
  <c r="J1205" i="2"/>
  <c r="I1204" i="2"/>
  <c r="H1204" i="2"/>
  <c r="J1202" i="2"/>
  <c r="I1201" i="2"/>
  <c r="H1201" i="2"/>
  <c r="H1200" i="2" s="1"/>
  <c r="H1199" i="2" s="1"/>
  <c r="J1197" i="2"/>
  <c r="I1196" i="2"/>
  <c r="H1196" i="2"/>
  <c r="H1195" i="2" s="1"/>
  <c r="H1194" i="2" s="1"/>
  <c r="J1191" i="2"/>
  <c r="J1189" i="2"/>
  <c r="I1188" i="2"/>
  <c r="H1188" i="2"/>
  <c r="H1187" i="2" s="1"/>
  <c r="J1185" i="2"/>
  <c r="I1184" i="2"/>
  <c r="I1183" i="2" s="1"/>
  <c r="H1184" i="2"/>
  <c r="H1183" i="2" s="1"/>
  <c r="H1182" i="2" s="1"/>
  <c r="J1178" i="2"/>
  <c r="J1177" i="2"/>
  <c r="J1176" i="2"/>
  <c r="I1175" i="2"/>
  <c r="H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I1152" i="2"/>
  <c r="H1152" i="2"/>
  <c r="J1150" i="2"/>
  <c r="J1149" i="2"/>
  <c r="J1148" i="2"/>
  <c r="J1147" i="2"/>
  <c r="J1146" i="2"/>
  <c r="J1145" i="2"/>
  <c r="J1144" i="2"/>
  <c r="J1143" i="2"/>
  <c r="J1142" i="2"/>
  <c r="J1141" i="2"/>
  <c r="I1140" i="2"/>
  <c r="H1140" i="2"/>
  <c r="J1139" i="2"/>
  <c r="J1138" i="2"/>
  <c r="J1137" i="2"/>
  <c r="I1136" i="2"/>
  <c r="H1136" i="2"/>
  <c r="J1133" i="2"/>
  <c r="I1132" i="2"/>
  <c r="H1132" i="2"/>
  <c r="J1130" i="2"/>
  <c r="I1129" i="2"/>
  <c r="H1129" i="2"/>
  <c r="J1126" i="2"/>
  <c r="J1125" i="2"/>
  <c r="J1124" i="2"/>
  <c r="I1123" i="2"/>
  <c r="H1123" i="2"/>
  <c r="J1113" i="2"/>
  <c r="I1112" i="2"/>
  <c r="H1112" i="2"/>
  <c r="J1111" i="2"/>
  <c r="I1110" i="2"/>
  <c r="H1110" i="2"/>
  <c r="J1103" i="2"/>
  <c r="I1102" i="2"/>
  <c r="H1102" i="2"/>
  <c r="J1100" i="2"/>
  <c r="I1099" i="2"/>
  <c r="I1098" i="2" s="1"/>
  <c r="H1099" i="2"/>
  <c r="J1094" i="2"/>
  <c r="J1093" i="2"/>
  <c r="I1092" i="2"/>
  <c r="H1092" i="2"/>
  <c r="H1091" i="2" s="1"/>
  <c r="J1090" i="2"/>
  <c r="J1089" i="2"/>
  <c r="I1088" i="2"/>
  <c r="H1088" i="2"/>
  <c r="J1085" i="2"/>
  <c r="I1084" i="2"/>
  <c r="H1084" i="2"/>
  <c r="J1080" i="2"/>
  <c r="J1079" i="2"/>
  <c r="J1078" i="2"/>
  <c r="J1077" i="2"/>
  <c r="J1076" i="2"/>
  <c r="I1075" i="2"/>
  <c r="H1075" i="2"/>
  <c r="J1073" i="2"/>
  <c r="I1072" i="2"/>
  <c r="H1072" i="2"/>
  <c r="J1070" i="2"/>
  <c r="J1069" i="2"/>
  <c r="I1068" i="2"/>
  <c r="H1068" i="2"/>
  <c r="J1065" i="2"/>
  <c r="I1064" i="2"/>
  <c r="H1064" i="2"/>
  <c r="J1063" i="2"/>
  <c r="J1062" i="2"/>
  <c r="J1061" i="2"/>
  <c r="I1060" i="2"/>
  <c r="H1060" i="2"/>
  <c r="G1036" i="2"/>
  <c r="G1031" i="2" s="1"/>
  <c r="H1036" i="2"/>
  <c r="F1036" i="2"/>
  <c r="F1031" i="2" s="1"/>
  <c r="I952" i="2"/>
  <c r="H952" i="2"/>
  <c r="I1014" i="2"/>
  <c r="H1014" i="2"/>
  <c r="G1014" i="2"/>
  <c r="K966" i="2"/>
  <c r="J966" i="2"/>
  <c r="K957" i="2"/>
  <c r="J957" i="2"/>
  <c r="G957" i="2"/>
  <c r="K955" i="2"/>
  <c r="J955" i="2"/>
  <c r="K953" i="2"/>
  <c r="J953" i="2"/>
  <c r="G953" i="2"/>
  <c r="F952" i="2"/>
  <c r="K950" i="2"/>
  <c r="J950" i="2"/>
  <c r="K948" i="2"/>
  <c r="J948" i="2"/>
  <c r="K946" i="2"/>
  <c r="J946" i="2"/>
  <c r="G946" i="2"/>
  <c r="G945" i="2" s="1"/>
  <c r="I945" i="2"/>
  <c r="H945" i="2"/>
  <c r="F945" i="2"/>
  <c r="G1067" i="2" l="1"/>
  <c r="H1031" i="2"/>
  <c r="I1036" i="2"/>
  <c r="J1064" i="2"/>
  <c r="H1436" i="2"/>
  <c r="H1434" i="2" s="1"/>
  <c r="J1068" i="2"/>
  <c r="H1067" i="2"/>
  <c r="H1059" i="2"/>
  <c r="G1497" i="2"/>
  <c r="G1496" i="2" s="1"/>
  <c r="H1109" i="2"/>
  <c r="H1108" i="2" s="1"/>
  <c r="G1436" i="2"/>
  <c r="G1432" i="2" s="1"/>
  <c r="G1267" i="2"/>
  <c r="G1245" i="2"/>
  <c r="G1122" i="2"/>
  <c r="G1523" i="2"/>
  <c r="G1522" i="2" s="1"/>
  <c r="G1256" i="2"/>
  <c r="G1109" i="2"/>
  <c r="G1108" i="2" s="1"/>
  <c r="G1106" i="2" s="1"/>
  <c r="G1399" i="2"/>
  <c r="G1365" i="2"/>
  <c r="G1135" i="2"/>
  <c r="H1245" i="2"/>
  <c r="G1374" i="2"/>
  <c r="J1288" i="2"/>
  <c r="G1230" i="2"/>
  <c r="G1228" i="2" s="1"/>
  <c r="G1227" i="2" s="1"/>
  <c r="G1213" i="2"/>
  <c r="G1209" i="2" s="1"/>
  <c r="G1059" i="2"/>
  <c r="G1058" i="2" s="1"/>
  <c r="G1057" i="2" s="1"/>
  <c r="J1511" i="2"/>
  <c r="G1462" i="2"/>
  <c r="G1461" i="2" s="1"/>
  <c r="G1293" i="2"/>
  <c r="J1437" i="2"/>
  <c r="I1464" i="2"/>
  <c r="I1083" i="2"/>
  <c r="G1342" i="2"/>
  <c r="G952" i="2"/>
  <c r="J1088" i="2"/>
  <c r="H1122" i="2"/>
  <c r="H1135" i="2"/>
  <c r="J1326" i="2"/>
  <c r="J1123" i="2"/>
  <c r="J1201" i="2"/>
  <c r="J1375" i="2"/>
  <c r="J1379" i="2"/>
  <c r="J1395" i="2"/>
  <c r="J1556" i="2"/>
  <c r="J1224" i="2"/>
  <c r="I1295" i="2"/>
  <c r="J1060" i="2"/>
  <c r="J1112" i="2"/>
  <c r="J1129" i="2"/>
  <c r="J1136" i="2"/>
  <c r="J1140" i="2"/>
  <c r="I1187" i="2"/>
  <c r="J1188" i="2"/>
  <c r="J1196" i="2"/>
  <c r="J1214" i="2"/>
  <c r="J1317" i="2"/>
  <c r="J1335" i="2"/>
  <c r="I1365" i="2"/>
  <c r="I1374" i="2"/>
  <c r="J1456" i="2"/>
  <c r="I1481" i="2"/>
  <c r="J1517" i="2"/>
  <c r="J1183" i="2"/>
  <c r="J1345" i="2"/>
  <c r="J1528" i="2"/>
  <c r="J1316" i="2"/>
  <c r="J1488" i="2"/>
  <c r="K945" i="2"/>
  <c r="I1067" i="2"/>
  <c r="J1072" i="2"/>
  <c r="I1091" i="2"/>
  <c r="J1091" i="2" s="1"/>
  <c r="J1092" i="2"/>
  <c r="I1109" i="2"/>
  <c r="I1108" i="2" s="1"/>
  <c r="J1110" i="2"/>
  <c r="J1175" i="2"/>
  <c r="I1213" i="2"/>
  <c r="I1287" i="2"/>
  <c r="J1309" i="2"/>
  <c r="J1321" i="2"/>
  <c r="H1344" i="2"/>
  <c r="J1359" i="2"/>
  <c r="H1487" i="2"/>
  <c r="J1487" i="2" s="1"/>
  <c r="I1516" i="2"/>
  <c r="H1523" i="2"/>
  <c r="J1555" i="2"/>
  <c r="J1563" i="2"/>
  <c r="H1455" i="2"/>
  <c r="H1453" i="2" s="1"/>
  <c r="J1473" i="2"/>
  <c r="J1075" i="2"/>
  <c r="I1122" i="2"/>
  <c r="I1195" i="2"/>
  <c r="I1194" i="2" s="1"/>
  <c r="J1204" i="2"/>
  <c r="H1213" i="2"/>
  <c r="J1296" i="2"/>
  <c r="J1368" i="2"/>
  <c r="J1385" i="2"/>
  <c r="H1374" i="2"/>
  <c r="I1436" i="2"/>
  <c r="I1434" i="2" s="1"/>
  <c r="I1523" i="2"/>
  <c r="I1546" i="2"/>
  <c r="J1546" i="2" s="1"/>
  <c r="J1152" i="2"/>
  <c r="I1097" i="2"/>
  <c r="J1220" i="2"/>
  <c r="J1336" i="2"/>
  <c r="J1417" i="2"/>
  <c r="H1416" i="2"/>
  <c r="H1098" i="2"/>
  <c r="H1097" i="2" s="1"/>
  <c r="J1099" i="2"/>
  <c r="J1084" i="2"/>
  <c r="H1083" i="2"/>
  <c r="J1308" i="2"/>
  <c r="I1349" i="2"/>
  <c r="J1350" i="2"/>
  <c r="I1059" i="2"/>
  <c r="J1102" i="2"/>
  <c r="J1132" i="2"/>
  <c r="I1231" i="2"/>
  <c r="J1232" i="2"/>
  <c r="I1135" i="2"/>
  <c r="I1182" i="2"/>
  <c r="I1245" i="2"/>
  <c r="J1246" i="2"/>
  <c r="J1259" i="2"/>
  <c r="I1269" i="2"/>
  <c r="I1304" i="2"/>
  <c r="J1184" i="2"/>
  <c r="J1223" i="2"/>
  <c r="J1237" i="2"/>
  <c r="H1256" i="2"/>
  <c r="J1270" i="2"/>
  <c r="J1279" i="2"/>
  <c r="J1280" i="2"/>
  <c r="I1200" i="2"/>
  <c r="I1236" i="2"/>
  <c r="J1251" i="2"/>
  <c r="I1256" i="2"/>
  <c r="J1257" i="2"/>
  <c r="J1358" i="2"/>
  <c r="H1365" i="2"/>
  <c r="J1441" i="2"/>
  <c r="J1465" i="2"/>
  <c r="H1464" i="2"/>
  <c r="J1391" i="2"/>
  <c r="I1399" i="2"/>
  <c r="J1401" i="2"/>
  <c r="H1400" i="2"/>
  <c r="H1399" i="2" s="1"/>
  <c r="J1411" i="2"/>
  <c r="H1410" i="2"/>
  <c r="J1429" i="2"/>
  <c r="I1497" i="2"/>
  <c r="J1498" i="2"/>
  <c r="J1301" i="2"/>
  <c r="J1366" i="2"/>
  <c r="J1438" i="2"/>
  <c r="J1482" i="2"/>
  <c r="H1481" i="2"/>
  <c r="I1300" i="2"/>
  <c r="J1371" i="2"/>
  <c r="I1394" i="2"/>
  <c r="I1423" i="2"/>
  <c r="J1424" i="2"/>
  <c r="J1475" i="2"/>
  <c r="J1510" i="2"/>
  <c r="J1524" i="2"/>
  <c r="I1531" i="2"/>
  <c r="J1531" i="2" s="1"/>
  <c r="J1532" i="2"/>
  <c r="J1547" i="2"/>
  <c r="I1455" i="2"/>
  <c r="I1562" i="2"/>
  <c r="I1031" i="2"/>
  <c r="J952" i="2"/>
  <c r="K952" i="2"/>
  <c r="J945" i="2"/>
  <c r="J1436" i="2" l="1"/>
  <c r="H1432" i="2"/>
  <c r="J1067" i="2"/>
  <c r="G1121" i="2"/>
  <c r="G1493" i="2"/>
  <c r="J1083" i="2"/>
  <c r="J1195" i="2"/>
  <c r="H1106" i="2"/>
  <c r="G1434" i="2"/>
  <c r="G1243" i="2"/>
  <c r="G1241" i="2" s="1"/>
  <c r="G1364" i="2"/>
  <c r="G1363" i="2" s="1"/>
  <c r="J1400" i="2"/>
  <c r="J1333" i="2"/>
  <c r="H1121" i="2"/>
  <c r="H1118" i="2" s="1"/>
  <c r="J1374" i="2"/>
  <c r="J1187" i="2"/>
  <c r="G1056" i="2"/>
  <c r="G1055" i="2" s="1"/>
  <c r="G1119" i="2"/>
  <c r="G1118" i="2" s="1"/>
  <c r="I1522" i="2"/>
  <c r="J1295" i="2"/>
  <c r="J1287" i="2"/>
  <c r="J1213" i="2"/>
  <c r="J1122" i="2"/>
  <c r="J1516" i="2"/>
  <c r="J1109" i="2"/>
  <c r="J1344" i="2"/>
  <c r="J1523" i="2"/>
  <c r="H1522" i="2"/>
  <c r="J1194" i="2"/>
  <c r="J1182" i="2"/>
  <c r="J1562" i="2"/>
  <c r="J1455" i="2"/>
  <c r="I1453" i="2"/>
  <c r="J1453" i="2" s="1"/>
  <c r="J1423" i="2"/>
  <c r="J1365" i="2"/>
  <c r="J1497" i="2"/>
  <c r="I1496" i="2"/>
  <c r="J1245" i="2"/>
  <c r="J1135" i="2"/>
  <c r="I1230" i="2"/>
  <c r="J1231" i="2"/>
  <c r="J1349" i="2"/>
  <c r="J1098" i="2"/>
  <c r="I1121" i="2"/>
  <c r="J1300" i="2"/>
  <c r="J1410" i="2"/>
  <c r="J1399" i="2"/>
  <c r="J1434" i="2"/>
  <c r="J1269" i="2"/>
  <c r="J1356" i="2"/>
  <c r="J1256" i="2"/>
  <c r="J1236" i="2"/>
  <c r="J1059" i="2"/>
  <c r="I1058" i="2"/>
  <c r="J1097" i="2"/>
  <c r="H1058" i="2"/>
  <c r="J1394" i="2"/>
  <c r="J1481" i="2"/>
  <c r="J1464" i="2"/>
  <c r="I1199" i="2"/>
  <c r="J1200" i="2"/>
  <c r="J1416" i="2"/>
  <c r="J1108" i="2"/>
  <c r="I1106" i="2"/>
  <c r="H1241" i="2" l="1"/>
  <c r="H1056" i="2"/>
  <c r="H1055" i="2" s="1"/>
  <c r="G1117" i="2"/>
  <c r="G1054" i="2" s="1"/>
  <c r="I1461" i="2"/>
  <c r="J1209" i="2"/>
  <c r="J1522" i="2"/>
  <c r="H1363" i="2"/>
  <c r="J1342" i="2"/>
  <c r="J1415" i="2"/>
  <c r="J1199" i="2"/>
  <c r="J1058" i="2"/>
  <c r="I1432" i="2"/>
  <c r="J1106" i="2"/>
  <c r="J1496" i="2"/>
  <c r="J1427" i="2"/>
  <c r="J1284" i="2"/>
  <c r="J1121" i="2"/>
  <c r="J1230" i="2"/>
  <c r="J1543" i="2"/>
  <c r="J1479" i="2" l="1"/>
  <c r="J1364" i="2"/>
  <c r="J1267" i="2"/>
  <c r="J1560" i="2"/>
  <c r="I1559" i="2"/>
  <c r="I1241" i="2"/>
  <c r="J1243" i="2"/>
  <c r="J1422" i="2"/>
  <c r="J1432" i="2"/>
  <c r="J1293" i="2"/>
  <c r="I1363" i="2"/>
  <c r="H1461" i="2"/>
  <c r="H1117" i="2" s="1"/>
  <c r="H1054" i="2" s="1"/>
  <c r="J1462" i="2"/>
  <c r="I1227" i="2" l="1"/>
  <c r="J1228" i="2"/>
  <c r="J1461" i="2"/>
  <c r="J1363" i="2"/>
  <c r="J1119" i="2"/>
  <c r="I1118" i="2"/>
  <c r="J1559" i="2"/>
  <c r="I1056" i="2"/>
  <c r="J1057" i="2"/>
  <c r="J1493" i="2"/>
  <c r="J1241" i="2"/>
  <c r="J1056" i="2" l="1"/>
  <c r="I1055" i="2"/>
  <c r="I1117" i="2"/>
  <c r="J1118" i="2"/>
  <c r="J1227" i="2"/>
  <c r="J1117" i="2" l="1"/>
  <c r="I1054" i="2"/>
  <c r="J1055" i="2"/>
  <c r="J1054" i="2" l="1"/>
  <c r="H50" i="2" l="1"/>
  <c r="J50" i="2" s="1"/>
  <c r="J69" i="2"/>
  <c r="J70" i="2"/>
  <c r="J72" i="2"/>
  <c r="J73" i="2"/>
  <c r="J74" i="2"/>
  <c r="J75" i="2"/>
  <c r="J80" i="2"/>
  <c r="J81" i="2"/>
  <c r="J82" i="2"/>
  <c r="J83" i="2"/>
  <c r="J84" i="2"/>
  <c r="J85" i="2"/>
  <c r="J86" i="2"/>
  <c r="J87" i="2"/>
  <c r="J88" i="2"/>
  <c r="J89" i="2"/>
  <c r="J90" i="2"/>
  <c r="J93" i="2"/>
  <c r="J95" i="2"/>
  <c r="J101" i="2"/>
  <c r="J102" i="2"/>
  <c r="J105" i="2"/>
  <c r="J106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2" i="2"/>
  <c r="J123" i="2"/>
  <c r="J124" i="2"/>
  <c r="J125" i="2"/>
  <c r="J126" i="2"/>
  <c r="J127" i="2"/>
  <c r="J128" i="2"/>
  <c r="J132" i="2"/>
  <c r="J133" i="2"/>
  <c r="J136" i="2"/>
  <c r="J143" i="2"/>
  <c r="J146" i="2"/>
  <c r="J148" i="2"/>
  <c r="J154" i="2"/>
  <c r="J155" i="2"/>
  <c r="J156" i="2"/>
  <c r="J159" i="2"/>
  <c r="J160" i="2"/>
  <c r="J161" i="2"/>
  <c r="J162" i="2"/>
  <c r="J163" i="2"/>
  <c r="J164" i="2"/>
  <c r="J166" i="2"/>
  <c r="J167" i="2"/>
  <c r="J168" i="2"/>
  <c r="J169" i="2"/>
  <c r="J170" i="2"/>
  <c r="J171" i="2"/>
  <c r="J172" i="2"/>
  <c r="J173" i="2"/>
  <c r="J174" i="2"/>
  <c r="J177" i="2"/>
  <c r="J178" i="2"/>
  <c r="J179" i="2"/>
  <c r="J180" i="2"/>
  <c r="J181" i="2"/>
  <c r="J185" i="2"/>
  <c r="J186" i="2"/>
  <c r="J191" i="2"/>
  <c r="J194" i="2"/>
  <c r="J195" i="2"/>
  <c r="J197" i="2"/>
  <c r="J200" i="2"/>
  <c r="J201" i="2"/>
  <c r="J204" i="2"/>
  <c r="J207" i="2"/>
  <c r="J215" i="2"/>
  <c r="J216" i="2"/>
  <c r="J218" i="2"/>
  <c r="J219" i="2"/>
  <c r="J227" i="2"/>
  <c r="J228" i="2"/>
  <c r="J231" i="2"/>
  <c r="J237" i="2"/>
  <c r="J308" i="2"/>
  <c r="J309" i="2"/>
  <c r="J310" i="2"/>
  <c r="J312" i="2"/>
  <c r="J316" i="2"/>
  <c r="J317" i="2"/>
  <c r="J320" i="2"/>
  <c r="J323" i="2"/>
  <c r="J324" i="2"/>
  <c r="J325" i="2"/>
  <c r="J326" i="2"/>
  <c r="J327" i="2"/>
  <c r="J332" i="2"/>
  <c r="J338" i="2"/>
  <c r="J339" i="2"/>
  <c r="J342" i="2"/>
  <c r="J343" i="2"/>
  <c r="J349" i="2"/>
  <c r="J356" i="2"/>
  <c r="J367" i="2"/>
  <c r="J369" i="2"/>
  <c r="J384" i="2"/>
  <c r="J385" i="2"/>
  <c r="J386" i="2"/>
  <c r="J390" i="2"/>
  <c r="J393" i="2"/>
  <c r="J397" i="2"/>
  <c r="J398" i="2"/>
  <c r="J399" i="2"/>
  <c r="J401" i="2"/>
  <c r="J402" i="2"/>
  <c r="J403" i="2"/>
  <c r="J404" i="2"/>
  <c r="J405" i="2"/>
  <c r="J406" i="2"/>
  <c r="J407" i="2"/>
  <c r="J408" i="2"/>
  <c r="J409" i="2"/>
  <c r="J410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6" i="2"/>
  <c r="J437" i="2"/>
  <c r="J438" i="2"/>
  <c r="J446" i="2"/>
  <c r="J450" i="2"/>
  <c r="J452" i="2"/>
  <c r="J459" i="2"/>
  <c r="J465" i="2"/>
  <c r="J468" i="2"/>
  <c r="J482" i="2"/>
  <c r="J483" i="2"/>
  <c r="J488" i="2"/>
  <c r="J492" i="2"/>
  <c r="J506" i="2"/>
  <c r="J507" i="2"/>
  <c r="J511" i="2"/>
  <c r="J524" i="2"/>
  <c r="J525" i="2"/>
  <c r="J526" i="2"/>
  <c r="J527" i="2"/>
  <c r="J529" i="2"/>
  <c r="J530" i="2"/>
  <c r="J531" i="2"/>
  <c r="J532" i="2"/>
  <c r="J537" i="2"/>
  <c r="J539" i="2"/>
  <c r="J556" i="2"/>
  <c r="J571" i="2"/>
  <c r="J583" i="2"/>
  <c r="J584" i="2"/>
  <c r="J595" i="2"/>
  <c r="J596" i="2"/>
  <c r="J599" i="2"/>
  <c r="J621" i="2"/>
  <c r="J628" i="2"/>
  <c r="J643" i="2"/>
  <c r="J644" i="2"/>
  <c r="J645" i="2"/>
  <c r="J646" i="2"/>
  <c r="J656" i="2"/>
  <c r="J657" i="2"/>
  <c r="J663" i="2"/>
  <c r="J664" i="2"/>
  <c r="J665" i="2"/>
  <c r="J676" i="2"/>
  <c r="J687" i="2"/>
  <c r="J689" i="2"/>
  <c r="J692" i="2"/>
  <c r="J696" i="2"/>
  <c r="J697" i="2"/>
  <c r="J698" i="2"/>
  <c r="J700" i="2"/>
  <c r="J701" i="2"/>
  <c r="J702" i="2"/>
  <c r="J703" i="2"/>
  <c r="J704" i="2"/>
  <c r="J706" i="2"/>
  <c r="J707" i="2"/>
  <c r="J709" i="2"/>
  <c r="J710" i="2"/>
  <c r="J712" i="2"/>
  <c r="J714" i="2"/>
  <c r="J715" i="2"/>
  <c r="J718" i="2"/>
  <c r="J719" i="2"/>
  <c r="J724" i="2"/>
  <c r="J736" i="2"/>
  <c r="J746" i="2"/>
  <c r="J748" i="2"/>
  <c r="J757" i="2"/>
  <c r="J765" i="2"/>
  <c r="J777" i="2"/>
  <c r="J780" i="2"/>
  <c r="J781" i="2"/>
  <c r="J782" i="2"/>
  <c r="J783" i="2"/>
  <c r="J784" i="2"/>
  <c r="J798" i="2"/>
  <c r="J799" i="2"/>
  <c r="J811" i="2"/>
  <c r="J826" i="2"/>
  <c r="J827" i="2"/>
  <c r="J837" i="2"/>
  <c r="J838" i="2"/>
  <c r="J846" i="2"/>
  <c r="J847" i="2"/>
  <c r="J848" i="2"/>
  <c r="J859" i="2"/>
  <c r="J860" i="2"/>
  <c r="J861" i="2"/>
  <c r="J862" i="2"/>
  <c r="J863" i="2"/>
  <c r="J864" i="2"/>
  <c r="J865" i="2"/>
  <c r="J866" i="2"/>
  <c r="J868" i="2"/>
  <c r="J869" i="2"/>
  <c r="J872" i="2"/>
  <c r="J879" i="2"/>
  <c r="J888" i="2"/>
  <c r="J889" i="2"/>
  <c r="J892" i="2"/>
  <c r="J893" i="2"/>
  <c r="J896" i="2"/>
  <c r="J897" i="2"/>
  <c r="J914" i="2"/>
  <c r="J915" i="2"/>
  <c r="J916" i="2"/>
  <c r="J917" i="2"/>
  <c r="J926" i="2"/>
  <c r="J936" i="2"/>
  <c r="J20" i="2"/>
  <c r="C14" i="8"/>
  <c r="D22" i="8" l="1"/>
  <c r="C22" i="8"/>
  <c r="D14" i="8"/>
  <c r="I153" i="2" l="1"/>
  <c r="I145" i="2"/>
  <c r="I158" i="2"/>
  <c r="I165" i="2"/>
  <c r="I176" i="2"/>
  <c r="I193" i="2"/>
  <c r="H193" i="2"/>
  <c r="I213" i="2"/>
  <c r="I217" i="2"/>
  <c r="I226" i="2"/>
  <c r="I383" i="2"/>
  <c r="I396" i="2"/>
  <c r="I400" i="2"/>
  <c r="I412" i="2"/>
  <c r="I435" i="2"/>
  <c r="I523" i="2"/>
  <c r="I528" i="2"/>
  <c r="I642" i="2"/>
  <c r="I662" i="2"/>
  <c r="I695" i="2"/>
  <c r="I699" i="2"/>
  <c r="I705" i="2"/>
  <c r="I858" i="2"/>
  <c r="I913" i="2"/>
  <c r="I322" i="2"/>
  <c r="I307" i="2"/>
  <c r="H165" i="2"/>
  <c r="H153" i="2"/>
  <c r="H199" i="2"/>
  <c r="I199" i="2"/>
  <c r="F190" i="2"/>
  <c r="H190" i="2"/>
  <c r="I522" i="2" l="1"/>
  <c r="I395" i="2"/>
  <c r="I198" i="2"/>
  <c r="J199" i="2"/>
  <c r="J193" i="2"/>
  <c r="J165" i="2"/>
  <c r="J153" i="2"/>
  <c r="I152" i="2"/>
  <c r="G236" i="2"/>
  <c r="G235" i="2" s="1"/>
  <c r="H236" i="2"/>
  <c r="H235" i="2" s="1"/>
  <c r="I236" i="2"/>
  <c r="K161" i="2"/>
  <c r="J236" i="2" l="1"/>
  <c r="I235" i="2"/>
  <c r="J235" i="2" s="1"/>
  <c r="F165" i="2"/>
  <c r="G935" i="2" l="1"/>
  <c r="G934" i="2" s="1"/>
  <c r="H935" i="2"/>
  <c r="H934" i="2" s="1"/>
  <c r="I935" i="2"/>
  <c r="I934" i="2" l="1"/>
  <c r="J934" i="2" s="1"/>
  <c r="J935" i="2"/>
  <c r="F902" i="2"/>
  <c r="F901" i="2" s="1"/>
  <c r="F900" i="2" s="1"/>
  <c r="G902" i="2"/>
  <c r="G901" i="2" s="1"/>
  <c r="G900" i="2" s="1"/>
  <c r="F895" i="2"/>
  <c r="F894" i="2" s="1"/>
  <c r="G895" i="2"/>
  <c r="G894" i="2" s="1"/>
  <c r="F870" i="2"/>
  <c r="G870" i="2"/>
  <c r="F871" i="2"/>
  <c r="G871" i="2"/>
  <c r="F836" i="2"/>
  <c r="F835" i="2" s="1"/>
  <c r="F833" i="2" s="1"/>
  <c r="F829" i="2" s="1"/>
  <c r="G836" i="2"/>
  <c r="G835" i="2" s="1"/>
  <c r="G833" i="2" s="1"/>
  <c r="G829" i="2" s="1"/>
  <c r="F764" i="2"/>
  <c r="F762" i="2" s="1"/>
  <c r="F759" i="2" s="1"/>
  <c r="G764" i="2"/>
  <c r="G762" i="2" s="1"/>
  <c r="G759" i="2" s="1"/>
  <c r="F756" i="2"/>
  <c r="F755" i="2" s="1"/>
  <c r="F753" i="2" s="1"/>
  <c r="F750" i="2" s="1"/>
  <c r="G756" i="2"/>
  <c r="G755" i="2" s="1"/>
  <c r="G753" i="2" s="1"/>
  <c r="G750" i="2" s="1"/>
  <c r="F727" i="2"/>
  <c r="F726" i="2" s="1"/>
  <c r="G727" i="2"/>
  <c r="G726" i="2" s="1"/>
  <c r="F688" i="2"/>
  <c r="G688" i="2"/>
  <c r="F632" i="2"/>
  <c r="F631" i="2" s="1"/>
  <c r="G632" i="2"/>
  <c r="G631" i="2" s="1"/>
  <c r="F593" i="2"/>
  <c r="F570" i="2"/>
  <c r="F569" i="2" s="1"/>
  <c r="F567" i="2" s="1"/>
  <c r="G570" i="2"/>
  <c r="G569" i="2" s="1"/>
  <c r="G567" i="2" s="1"/>
  <c r="F562" i="2"/>
  <c r="F561" i="2" s="1"/>
  <c r="F559" i="2" s="1"/>
  <c r="G562" i="2"/>
  <c r="G561" i="2" s="1"/>
  <c r="G559" i="2" s="1"/>
  <c r="F491" i="2"/>
  <c r="F490" i="2" s="1"/>
  <c r="G491" i="2"/>
  <c r="G490" i="2" s="1"/>
  <c r="F389" i="2"/>
  <c r="G389" i="2"/>
  <c r="I389" i="2"/>
  <c r="F355" i="2"/>
  <c r="F353" i="2" s="1"/>
  <c r="G355" i="2"/>
  <c r="G353" i="2" s="1"/>
  <c r="F319" i="2"/>
  <c r="G319" i="2"/>
  <c r="G929" i="2"/>
  <c r="G928" i="2" s="1"/>
  <c r="H858" i="2"/>
  <c r="J858" i="2" s="1"/>
  <c r="I675" i="2"/>
  <c r="G655" i="2"/>
  <c r="H655" i="2"/>
  <c r="I655" i="2"/>
  <c r="J655" i="2" l="1"/>
  <c r="G104" i="2"/>
  <c r="H104" i="2"/>
  <c r="I104" i="2"/>
  <c r="F104" i="2"/>
  <c r="K119" i="2"/>
  <c r="K118" i="2"/>
  <c r="H68" i="2"/>
  <c r="H79" i="2"/>
  <c r="H96" i="2"/>
  <c r="H121" i="2"/>
  <c r="K663" i="2"/>
  <c r="H662" i="2"/>
  <c r="G662" i="2"/>
  <c r="G661" i="2" s="1"/>
  <c r="G660" i="2" s="1"/>
  <c r="F662" i="2"/>
  <c r="K847" i="2"/>
  <c r="K846" i="2"/>
  <c r="I845" i="2"/>
  <c r="H845" i="2"/>
  <c r="H844" i="2" s="1"/>
  <c r="H842" i="2" s="1"/>
  <c r="H675" i="2"/>
  <c r="J675" i="2" s="1"/>
  <c r="G675" i="2"/>
  <c r="G674" i="2" s="1"/>
  <c r="G671" i="2" s="1"/>
  <c r="G668" i="2" s="1"/>
  <c r="F675" i="2"/>
  <c r="F674" i="2" s="1"/>
  <c r="F671" i="2" s="1"/>
  <c r="F668" i="2" s="1"/>
  <c r="I620" i="2"/>
  <c r="H620" i="2"/>
  <c r="H619" i="2" s="1"/>
  <c r="G620" i="2"/>
  <c r="G619" i="2" s="1"/>
  <c r="F620" i="2"/>
  <c r="F619" i="2" s="1"/>
  <c r="I615" i="2"/>
  <c r="I607" i="2"/>
  <c r="H615" i="2"/>
  <c r="H614" i="2" s="1"/>
  <c r="H607" i="2"/>
  <c r="H606" i="2" s="1"/>
  <c r="J607" i="2" l="1"/>
  <c r="J615" i="2"/>
  <c r="J620" i="2"/>
  <c r="K845" i="2"/>
  <c r="J845" i="2"/>
  <c r="I614" i="2"/>
  <c r="J614" i="2" s="1"/>
  <c r="H661" i="2"/>
  <c r="H660" i="2" s="1"/>
  <c r="J662" i="2"/>
  <c r="I606" i="2"/>
  <c r="J606" i="2" s="1"/>
  <c r="J104" i="2"/>
  <c r="K662" i="2"/>
  <c r="I661" i="2"/>
  <c r="F661" i="2"/>
  <c r="F660" i="2" s="1"/>
  <c r="I844" i="2"/>
  <c r="I619" i="2"/>
  <c r="J619" i="2" s="1"/>
  <c r="H601" i="2"/>
  <c r="I467" i="2"/>
  <c r="H467" i="2"/>
  <c r="J467" i="2" l="1"/>
  <c r="J661" i="2"/>
  <c r="I601" i="2"/>
  <c r="J601" i="2" s="1"/>
  <c r="K844" i="2"/>
  <c r="J844" i="2"/>
  <c r="K661" i="2"/>
  <c r="I660" i="2"/>
  <c r="J660" i="2" s="1"/>
  <c r="I842" i="2"/>
  <c r="I79" i="2"/>
  <c r="J79" i="2" s="1"/>
  <c r="K660" i="2" l="1"/>
  <c r="K842" i="2"/>
  <c r="J842" i="2"/>
  <c r="K889" i="2"/>
  <c r="K893" i="2"/>
  <c r="K865" i="2"/>
  <c r="K866" i="2"/>
  <c r="K863" i="2"/>
  <c r="K599" i="2"/>
  <c r="K511" i="2"/>
  <c r="K459" i="2"/>
  <c r="K917" i="2"/>
  <c r="K308" i="2" l="1"/>
  <c r="K309" i="2"/>
  <c r="K310" i="2"/>
  <c r="K312" i="2"/>
  <c r="K313" i="2"/>
  <c r="K323" i="2"/>
  <c r="K324" i="2"/>
  <c r="K325" i="2"/>
  <c r="K326" i="2"/>
  <c r="K328" i="2"/>
  <c r="K332" i="2"/>
  <c r="K69" i="2"/>
  <c r="K70" i="2"/>
  <c r="K72" i="2"/>
  <c r="K73" i="2"/>
  <c r="K74" i="2"/>
  <c r="K81" i="2"/>
  <c r="K87" i="2"/>
  <c r="K88" i="2"/>
  <c r="K93" i="2"/>
  <c r="K106" i="2"/>
  <c r="K108" i="2"/>
  <c r="K110" i="2"/>
  <c r="K111" i="2"/>
  <c r="K112" i="2"/>
  <c r="K113" i="2"/>
  <c r="K115" i="2"/>
  <c r="K116" i="2"/>
  <c r="K117" i="2"/>
  <c r="K122" i="2"/>
  <c r="K123" i="2"/>
  <c r="K124" i="2"/>
  <c r="K125" i="2"/>
  <c r="K126" i="2"/>
  <c r="K127" i="2"/>
  <c r="K128" i="2"/>
  <c r="K132" i="2"/>
  <c r="K136" i="2"/>
  <c r="K143" i="2"/>
  <c r="K148" i="2"/>
  <c r="K149" i="2"/>
  <c r="K154" i="2"/>
  <c r="K155" i="2"/>
  <c r="K156" i="2"/>
  <c r="K159" i="2"/>
  <c r="K160" i="2"/>
  <c r="K162" i="2"/>
  <c r="K163" i="2"/>
  <c r="K166" i="2"/>
  <c r="K167" i="2"/>
  <c r="K168" i="2"/>
  <c r="K169" i="2"/>
  <c r="K170" i="2"/>
  <c r="K171" i="2"/>
  <c r="K172" i="2"/>
  <c r="K173" i="2"/>
  <c r="K174" i="2"/>
  <c r="K177" i="2"/>
  <c r="K178" i="2"/>
  <c r="K179" i="2"/>
  <c r="K180" i="2"/>
  <c r="K181" i="2"/>
  <c r="K185" i="2"/>
  <c r="K186" i="2"/>
  <c r="K194" i="2"/>
  <c r="K195" i="2"/>
  <c r="K197" i="2"/>
  <c r="K200" i="2"/>
  <c r="K201" i="2"/>
  <c r="K204" i="2"/>
  <c r="K207" i="2"/>
  <c r="K215" i="2"/>
  <c r="K216" i="2"/>
  <c r="K218" i="2"/>
  <c r="K219" i="2"/>
  <c r="D19" i="8" l="1"/>
  <c r="C19" i="8"/>
  <c r="G30" i="2" l="1"/>
  <c r="H30" i="2"/>
  <c r="I30" i="2"/>
  <c r="G28" i="2"/>
  <c r="H28" i="2"/>
  <c r="I28" i="2"/>
  <c r="G23" i="2"/>
  <c r="H23" i="2"/>
  <c r="I23" i="2"/>
  <c r="J30" i="2" l="1"/>
  <c r="J28" i="2"/>
  <c r="J23" i="2"/>
  <c r="G50" i="2"/>
  <c r="H147" i="2" l="1"/>
  <c r="H158" i="2"/>
  <c r="J158" i="2" s="1"/>
  <c r="H176" i="2"/>
  <c r="J176" i="2" s="1"/>
  <c r="H192" i="2"/>
  <c r="H198" i="2"/>
  <c r="J198" i="2" s="1"/>
  <c r="G176" i="2"/>
  <c r="I184" i="2"/>
  <c r="K176" i="2" l="1"/>
  <c r="H152" i="2"/>
  <c r="J152" i="2" s="1"/>
  <c r="H145" i="2" l="1"/>
  <c r="J145" i="2" s="1"/>
  <c r="I688" i="2" l="1"/>
  <c r="H688" i="2"/>
  <c r="I593" i="2"/>
  <c r="H593" i="2"/>
  <c r="I727" i="2"/>
  <c r="H727" i="2"/>
  <c r="I464" i="2"/>
  <c r="H464" i="2"/>
  <c r="H463" i="2" s="1"/>
  <c r="H462" i="2" s="1"/>
  <c r="H461" i="2" s="1"/>
  <c r="G348" i="2"/>
  <c r="G347" i="2" s="1"/>
  <c r="G346" i="2" s="1"/>
  <c r="H348" i="2"/>
  <c r="H347" i="2" s="1"/>
  <c r="H346" i="2" s="1"/>
  <c r="I348" i="2"/>
  <c r="F348" i="2"/>
  <c r="F347" i="2" s="1"/>
  <c r="F346" i="2" s="1"/>
  <c r="J688" i="2" l="1"/>
  <c r="I347" i="2"/>
  <c r="J348" i="2"/>
  <c r="J464" i="2"/>
  <c r="J593" i="2"/>
  <c r="I592" i="2"/>
  <c r="I463" i="2"/>
  <c r="J463" i="2" s="1"/>
  <c r="I726" i="2"/>
  <c r="F322" i="2"/>
  <c r="G322" i="2"/>
  <c r="F331" i="2"/>
  <c r="F330" i="2" s="1"/>
  <c r="G331" i="2"/>
  <c r="G330" i="2" s="1"/>
  <c r="F400" i="2"/>
  <c r="G400" i="2"/>
  <c r="F412" i="2"/>
  <c r="F445" i="2"/>
  <c r="F444" i="2" s="1"/>
  <c r="F443" i="2" s="1"/>
  <c r="G445" i="2"/>
  <c r="G444" i="2" s="1"/>
  <c r="G443" i="2" s="1"/>
  <c r="F481" i="2"/>
  <c r="G481" i="2"/>
  <c r="F505" i="2"/>
  <c r="F504" i="2" s="1"/>
  <c r="G505" i="2"/>
  <c r="G504" i="2" s="1"/>
  <c r="F510" i="2"/>
  <c r="F509" i="2" s="1"/>
  <c r="G510" i="2"/>
  <c r="G509" i="2" s="1"/>
  <c r="F523" i="2"/>
  <c r="F528" i="2"/>
  <c r="F536" i="2"/>
  <c r="G536" i="2"/>
  <c r="F538" i="2"/>
  <c r="G538" i="2"/>
  <c r="F582" i="2"/>
  <c r="F581" i="2" s="1"/>
  <c r="F579" i="2" s="1"/>
  <c r="F574" i="2" s="1"/>
  <c r="G582" i="2"/>
  <c r="G581" i="2" s="1"/>
  <c r="G579" i="2" s="1"/>
  <c r="G574" i="2" s="1"/>
  <c r="F598" i="2"/>
  <c r="F597" i="2" s="1"/>
  <c r="G598" i="2"/>
  <c r="G597" i="2" s="1"/>
  <c r="F603" i="2"/>
  <c r="F602" i="2" s="1"/>
  <c r="F601" i="2" s="1"/>
  <c r="G603" i="2"/>
  <c r="G602" i="2" s="1"/>
  <c r="G601" i="2" s="1"/>
  <c r="F655" i="2"/>
  <c r="F654" i="2" s="1"/>
  <c r="F651" i="2" s="1"/>
  <c r="F648" i="2" s="1"/>
  <c r="G654" i="2"/>
  <c r="G651" i="2" s="1"/>
  <c r="G648" i="2" s="1"/>
  <c r="F695" i="2"/>
  <c r="F699" i="2"/>
  <c r="F705" i="2"/>
  <c r="G809" i="2"/>
  <c r="F878" i="2"/>
  <c r="G878" i="2"/>
  <c r="F887" i="2"/>
  <c r="G887" i="2"/>
  <c r="F891" i="2"/>
  <c r="G891" i="2"/>
  <c r="G814" i="2"/>
  <c r="G813" i="2" s="1"/>
  <c r="H814" i="2"/>
  <c r="H813" i="2" s="1"/>
  <c r="I814" i="2"/>
  <c r="I813" i="2" s="1"/>
  <c r="F814" i="2"/>
  <c r="F813" i="2" s="1"/>
  <c r="F806" i="2" s="1"/>
  <c r="G787" i="2"/>
  <c r="G786" i="2" s="1"/>
  <c r="H787" i="2"/>
  <c r="H786" i="2" s="1"/>
  <c r="I787" i="2"/>
  <c r="I786" i="2" s="1"/>
  <c r="F787" i="2"/>
  <c r="F786" i="2" s="1"/>
  <c r="G797" i="2"/>
  <c r="G796" i="2" s="1"/>
  <c r="H797" i="2"/>
  <c r="H796" i="2" s="1"/>
  <c r="I797" i="2"/>
  <c r="F797" i="2"/>
  <c r="F796" i="2" s="1"/>
  <c r="G541" i="2"/>
  <c r="H541" i="2"/>
  <c r="I541" i="2"/>
  <c r="F542" i="2"/>
  <c r="F541" i="2" s="1"/>
  <c r="F554" i="2"/>
  <c r="F553" i="2" s="1"/>
  <c r="F550" i="2" s="1"/>
  <c r="F546" i="2" s="1"/>
  <c r="G554" i="2"/>
  <c r="G553" i="2" s="1"/>
  <c r="G550" i="2" s="1"/>
  <c r="G546" i="2" s="1"/>
  <c r="I554" i="2"/>
  <c r="H554" i="2"/>
  <c r="F458" i="2"/>
  <c r="F457" i="2" s="1"/>
  <c r="F456" i="2" s="1"/>
  <c r="F454" i="2" s="1"/>
  <c r="G458" i="2"/>
  <c r="G457" i="2" s="1"/>
  <c r="G456" i="2" s="1"/>
  <c r="G454" i="2" s="1"/>
  <c r="G528" i="2"/>
  <c r="H528" i="2"/>
  <c r="J528" i="2" s="1"/>
  <c r="J554" i="2" l="1"/>
  <c r="J797" i="2"/>
  <c r="I346" i="2"/>
  <c r="J346" i="2" s="1"/>
  <c r="J347" i="2"/>
  <c r="G806" i="2"/>
  <c r="G803" i="2" s="1"/>
  <c r="G877" i="2"/>
  <c r="G874" i="2" s="1"/>
  <c r="F877" i="2"/>
  <c r="F874" i="2" s="1"/>
  <c r="I462" i="2"/>
  <c r="I796" i="2"/>
  <c r="J796" i="2" s="1"/>
  <c r="F522" i="2"/>
  <c r="G503" i="2"/>
  <c r="G501" i="2" s="1"/>
  <c r="G497" i="2" s="1"/>
  <c r="G496" i="2" s="1"/>
  <c r="G535" i="2"/>
  <c r="G533" i="2" s="1"/>
  <c r="F503" i="2"/>
  <c r="F501" i="2" s="1"/>
  <c r="F497" i="2" s="1"/>
  <c r="F496" i="2" s="1"/>
  <c r="F886" i="2"/>
  <c r="F885" i="2" s="1"/>
  <c r="F882" i="2" s="1"/>
  <c r="F535" i="2"/>
  <c r="F533" i="2" s="1"/>
  <c r="G886" i="2"/>
  <c r="G885" i="2" s="1"/>
  <c r="G882" i="2" s="1"/>
  <c r="F803" i="2"/>
  <c r="G723" i="2"/>
  <c r="G722" i="2" s="1"/>
  <c r="G721" i="2" s="1"/>
  <c r="H723" i="2"/>
  <c r="I723" i="2"/>
  <c r="F723" i="2"/>
  <c r="F722" i="2" s="1"/>
  <c r="F721" i="2" s="1"/>
  <c r="F368" i="2"/>
  <c r="G368" i="2"/>
  <c r="J723" i="2" l="1"/>
  <c r="I461" i="2"/>
  <c r="J461" i="2" s="1"/>
  <c r="J462" i="2"/>
  <c r="F236" i="2"/>
  <c r="F235" i="2" l="1"/>
  <c r="C26" i="8" l="1"/>
  <c r="D26" i="8"/>
  <c r="C28" i="8"/>
  <c r="D28" i="8"/>
  <c r="C30" i="8"/>
  <c r="D30" i="8"/>
  <c r="C34" i="8" l="1"/>
  <c r="D34" i="8"/>
  <c r="D51" i="8" s="1"/>
  <c r="D54" i="8" s="1"/>
  <c r="H213" i="2"/>
  <c r="J213" i="2" s="1"/>
  <c r="D37" i="8" l="1"/>
  <c r="D40" i="8" s="1"/>
  <c r="C37" i="8"/>
  <c r="C40" i="8" s="1"/>
  <c r="C51" i="8"/>
  <c r="C54" i="8" s="1"/>
  <c r="H217" i="2"/>
  <c r="J217" i="2" s="1"/>
  <c r="F213" i="2"/>
  <c r="K213" i="2" s="1"/>
  <c r="F217" i="2"/>
  <c r="K217" i="2" s="1"/>
  <c r="G145" i="2"/>
  <c r="G222" i="2"/>
  <c r="H222" i="2"/>
  <c r="I222" i="2"/>
  <c r="G224" i="2"/>
  <c r="H224" i="2"/>
  <c r="I224" i="2"/>
  <c r="H226" i="2"/>
  <c r="J226" i="2" s="1"/>
  <c r="G230" i="2"/>
  <c r="G229" i="2" s="1"/>
  <c r="H230" i="2"/>
  <c r="H229" i="2" s="1"/>
  <c r="I230" i="2"/>
  <c r="F145" i="2"/>
  <c r="F153" i="2"/>
  <c r="K153" i="2" s="1"/>
  <c r="F158" i="2"/>
  <c r="K158" i="2" s="1"/>
  <c r="K165" i="2"/>
  <c r="F199" i="2"/>
  <c r="F222" i="2"/>
  <c r="F224" i="2"/>
  <c r="F226" i="2"/>
  <c r="K226" i="2" s="1"/>
  <c r="F230" i="2"/>
  <c r="F229" i="2" s="1"/>
  <c r="J230" i="2" l="1"/>
  <c r="I212" i="2"/>
  <c r="I229" i="2"/>
  <c r="J229" i="2" s="1"/>
  <c r="H212" i="2"/>
  <c r="H211" i="2" s="1"/>
  <c r="F152" i="2"/>
  <c r="K152" i="2" s="1"/>
  <c r="F212" i="2"/>
  <c r="F211" i="2" s="1"/>
  <c r="G228" i="2"/>
  <c r="G226" i="2" s="1"/>
  <c r="G221" i="2"/>
  <c r="G220" i="2"/>
  <c r="G218" i="2"/>
  <c r="G216" i="2"/>
  <c r="H206" i="2"/>
  <c r="G207" i="2"/>
  <c r="G206" i="2" s="1"/>
  <c r="F206" i="2"/>
  <c r="H203" i="2"/>
  <c r="H202" i="2" s="1"/>
  <c r="I203" i="2"/>
  <c r="F203" i="2"/>
  <c r="F202" i="2" s="1"/>
  <c r="G201" i="2"/>
  <c r="F198" i="2"/>
  <c r="G197" i="2"/>
  <c r="F193" i="2"/>
  <c r="F192" i="2" s="1"/>
  <c r="G196" i="2"/>
  <c r="G195" i="2"/>
  <c r="F189" i="2"/>
  <c r="H184" i="2"/>
  <c r="F184" i="2"/>
  <c r="G174" i="2"/>
  <c r="G173" i="2"/>
  <c r="G171" i="2"/>
  <c r="G170" i="2"/>
  <c r="G168" i="2"/>
  <c r="G163" i="2"/>
  <c r="G162" i="2"/>
  <c r="G160" i="2"/>
  <c r="G154" i="2"/>
  <c r="G153" i="2" s="1"/>
  <c r="G148" i="2"/>
  <c r="I147" i="2"/>
  <c r="J147" i="2" s="1"/>
  <c r="G143" i="2"/>
  <c r="I142" i="2"/>
  <c r="H142" i="2"/>
  <c r="H141" i="2" s="1"/>
  <c r="F142" i="2"/>
  <c r="J203" i="2" l="1"/>
  <c r="H183" i="2"/>
  <c r="J184" i="2"/>
  <c r="I141" i="2"/>
  <c r="J141" i="2" s="1"/>
  <c r="J142" i="2"/>
  <c r="J212" i="2"/>
  <c r="I211" i="2"/>
  <c r="J211" i="2" s="1"/>
  <c r="K142" i="2"/>
  <c r="F183" i="2"/>
  <c r="K184" i="2"/>
  <c r="I192" i="2"/>
  <c r="J192" i="2" s="1"/>
  <c r="K193" i="2"/>
  <c r="K203" i="2"/>
  <c r="K212" i="2"/>
  <c r="F147" i="2"/>
  <c r="F141" i="2" s="1"/>
  <c r="H189" i="2"/>
  <c r="I202" i="2"/>
  <c r="J202" i="2" s="1"/>
  <c r="I206" i="2"/>
  <c r="J206" i="2" s="1"/>
  <c r="G142" i="2"/>
  <c r="I190" i="2"/>
  <c r="J190" i="2" s="1"/>
  <c r="H140" i="2" l="1"/>
  <c r="F140" i="2"/>
  <c r="K202" i="2"/>
  <c r="K192" i="2"/>
  <c r="K147" i="2"/>
  <c r="K199" i="2"/>
  <c r="K141" i="2"/>
  <c r="K211" i="2"/>
  <c r="K206" i="2"/>
  <c r="I183" i="2"/>
  <c r="J183" i="2" s="1"/>
  <c r="I189" i="2"/>
  <c r="J189" i="2" s="1"/>
  <c r="I140" i="2" l="1"/>
  <c r="J140" i="2" s="1"/>
  <c r="K198" i="2"/>
  <c r="K183" i="2"/>
  <c r="K936" i="2"/>
  <c r="K915" i="2"/>
  <c r="K914" i="2"/>
  <c r="K872" i="2"/>
  <c r="K861" i="2"/>
  <c r="K838" i="2"/>
  <c r="K837" i="2"/>
  <c r="K827" i="2"/>
  <c r="K826" i="2"/>
  <c r="K811" i="2"/>
  <c r="K799" i="2"/>
  <c r="K784" i="2"/>
  <c r="K783" i="2"/>
  <c r="K782" i="2"/>
  <c r="K781" i="2"/>
  <c r="K780" i="2"/>
  <c r="K777" i="2"/>
  <c r="K765" i="2"/>
  <c r="K757" i="2"/>
  <c r="K746" i="2"/>
  <c r="K724" i="2"/>
  <c r="K719" i="2"/>
  <c r="K718" i="2"/>
  <c r="K714" i="2"/>
  <c r="K710" i="2"/>
  <c r="K709" i="2"/>
  <c r="K707" i="2"/>
  <c r="K706" i="2"/>
  <c r="K703" i="2"/>
  <c r="K702" i="2"/>
  <c r="K701" i="2"/>
  <c r="K700" i="2"/>
  <c r="K698" i="2"/>
  <c r="K697" i="2"/>
  <c r="K696" i="2"/>
  <c r="K693" i="2"/>
  <c r="K692" i="2"/>
  <c r="K687" i="2"/>
  <c r="K656" i="2"/>
  <c r="K646" i="2"/>
  <c r="K645" i="2"/>
  <c r="K643" i="2"/>
  <c r="K627" i="2"/>
  <c r="K595" i="2"/>
  <c r="K539" i="2"/>
  <c r="K537" i="2"/>
  <c r="K531" i="2"/>
  <c r="K530" i="2"/>
  <c r="K525" i="2"/>
  <c r="K524" i="2"/>
  <c r="K492" i="2"/>
  <c r="K489" i="2"/>
  <c r="K488" i="2"/>
  <c r="K483" i="2"/>
  <c r="K482" i="2"/>
  <c r="K452" i="2"/>
  <c r="K450" i="2"/>
  <c r="K446" i="2"/>
  <c r="K438" i="2"/>
  <c r="K437" i="2"/>
  <c r="K436" i="2"/>
  <c r="K433" i="2"/>
  <c r="K431" i="2"/>
  <c r="K430" i="2"/>
  <c r="K429" i="2"/>
  <c r="K428" i="2"/>
  <c r="K427" i="2"/>
  <c r="K423" i="2"/>
  <c r="K422" i="2"/>
  <c r="K420" i="2"/>
  <c r="K419" i="2"/>
  <c r="K418" i="2"/>
  <c r="K417" i="2"/>
  <c r="K415" i="2"/>
  <c r="K414" i="2"/>
  <c r="K413" i="2"/>
  <c r="K410" i="2"/>
  <c r="K409" i="2"/>
  <c r="K408" i="2"/>
  <c r="K407" i="2"/>
  <c r="K406" i="2"/>
  <c r="K405" i="2"/>
  <c r="K404" i="2"/>
  <c r="K402" i="2"/>
  <c r="K401" i="2"/>
  <c r="K399" i="2"/>
  <c r="K398" i="2"/>
  <c r="K397" i="2"/>
  <c r="K394" i="2"/>
  <c r="K393" i="2"/>
  <c r="K386" i="2"/>
  <c r="K385" i="2"/>
  <c r="K384" i="2"/>
  <c r="K367" i="2"/>
  <c r="K343" i="2"/>
  <c r="K338" i="2"/>
  <c r="K140" i="2" l="1"/>
  <c r="I932" i="2" l="1"/>
  <c r="H932" i="2"/>
  <c r="H929" i="2" s="1"/>
  <c r="H928" i="2" s="1"/>
  <c r="F935" i="2"/>
  <c r="J932" i="2" l="1"/>
  <c r="I929" i="2"/>
  <c r="F934" i="2"/>
  <c r="K935" i="2"/>
  <c r="I68" i="2"/>
  <c r="J68" i="2" s="1"/>
  <c r="I96" i="2"/>
  <c r="J96" i="2" s="1"/>
  <c r="I121" i="2"/>
  <c r="J121" i="2" s="1"/>
  <c r="I928" i="2" l="1"/>
  <c r="J928" i="2" s="1"/>
  <c r="J929" i="2"/>
  <c r="F932" i="2"/>
  <c r="K934" i="2"/>
  <c r="G691" i="2"/>
  <c r="H691" i="2"/>
  <c r="I691" i="2"/>
  <c r="F691" i="2"/>
  <c r="F307" i="2"/>
  <c r="G307" i="2"/>
  <c r="F311" i="2"/>
  <c r="G311" i="2"/>
  <c r="F315" i="2"/>
  <c r="F314" i="2" s="1"/>
  <c r="G315" i="2"/>
  <c r="G314" i="2" s="1"/>
  <c r="G172" i="2"/>
  <c r="F337" i="2"/>
  <c r="G337" i="2"/>
  <c r="F341" i="2"/>
  <c r="F340" i="2" s="1"/>
  <c r="G341" i="2"/>
  <c r="G340" i="2" s="1"/>
  <c r="F366" i="2"/>
  <c r="F365" i="2" s="1"/>
  <c r="F364" i="2" s="1"/>
  <c r="G366" i="2"/>
  <c r="G365" i="2" s="1"/>
  <c r="F383" i="2"/>
  <c r="G383" i="2"/>
  <c r="F392" i="2"/>
  <c r="G392" i="2"/>
  <c r="F396" i="2"/>
  <c r="G396" i="2"/>
  <c r="G412" i="2"/>
  <c r="G215" i="2" s="1"/>
  <c r="G213" i="2" s="1"/>
  <c r="F435" i="2"/>
  <c r="G435" i="2"/>
  <c r="G149" i="2" s="1"/>
  <c r="G147" i="2" s="1"/>
  <c r="G141" i="2" s="1"/>
  <c r="F449" i="2"/>
  <c r="F448" i="2" s="1"/>
  <c r="F441" i="2" s="1"/>
  <c r="G449" i="2"/>
  <c r="G448" i="2" s="1"/>
  <c r="G441" i="2" s="1"/>
  <c r="F485" i="2"/>
  <c r="G485" i="2"/>
  <c r="F487" i="2"/>
  <c r="G487" i="2"/>
  <c r="G523" i="2"/>
  <c r="F592" i="2"/>
  <c r="F590" i="2" s="1"/>
  <c r="G593" i="2"/>
  <c r="G592" i="2" s="1"/>
  <c r="G590" i="2" s="1"/>
  <c r="F626" i="2"/>
  <c r="F625" i="2" s="1"/>
  <c r="G626" i="2"/>
  <c r="G625" i="2" s="1"/>
  <c r="F641" i="2"/>
  <c r="F639" i="2" s="1"/>
  <c r="F636" i="2" s="1"/>
  <c r="G641" i="2"/>
  <c r="F642" i="2"/>
  <c r="G642" i="2"/>
  <c r="F686" i="2"/>
  <c r="G686" i="2"/>
  <c r="K695" i="2"/>
  <c r="G695" i="2"/>
  <c r="K699" i="2"/>
  <c r="G699" i="2"/>
  <c r="K705" i="2"/>
  <c r="G705" i="2"/>
  <c r="F713" i="2"/>
  <c r="F694" i="2" s="1"/>
  <c r="G713" i="2"/>
  <c r="F717" i="2"/>
  <c r="F716" i="2" s="1"/>
  <c r="G717" i="2"/>
  <c r="G716" i="2" s="1"/>
  <c r="F745" i="2"/>
  <c r="F744" i="2" s="1"/>
  <c r="F742" i="2" s="1"/>
  <c r="F739" i="2" s="1"/>
  <c r="G745" i="2"/>
  <c r="G744" i="2" s="1"/>
  <c r="G742" i="2" s="1"/>
  <c r="G739" i="2" s="1"/>
  <c r="F775" i="2"/>
  <c r="G775" i="2"/>
  <c r="F776" i="2"/>
  <c r="G776" i="2"/>
  <c r="F779" i="2"/>
  <c r="G779" i="2"/>
  <c r="F791" i="2"/>
  <c r="G791" i="2"/>
  <c r="H791" i="2"/>
  <c r="F825" i="2"/>
  <c r="F818" i="2" s="1"/>
  <c r="F802" i="2" s="1"/>
  <c r="G825" i="2"/>
  <c r="G822" i="2" s="1"/>
  <c r="F858" i="2"/>
  <c r="F857" i="2" s="1"/>
  <c r="F856" i="2" s="1"/>
  <c r="F853" i="2" s="1"/>
  <c r="G858" i="2"/>
  <c r="G857" i="2" s="1"/>
  <c r="G856" i="2" s="1"/>
  <c r="G853" i="2" s="1"/>
  <c r="F913" i="2"/>
  <c r="F912" i="2" s="1"/>
  <c r="F909" i="2" s="1"/>
  <c r="F906" i="2" s="1"/>
  <c r="G913" i="2"/>
  <c r="G912" i="2" s="1"/>
  <c r="G909" i="2" s="1"/>
  <c r="G906" i="2" s="1"/>
  <c r="F850" i="2" l="1"/>
  <c r="J691" i="2"/>
  <c r="G334" i="2"/>
  <c r="K932" i="2"/>
  <c r="F929" i="2"/>
  <c r="F928" i="2" s="1"/>
  <c r="G850" i="2"/>
  <c r="F685" i="2"/>
  <c r="F683" i="2" s="1"/>
  <c r="F587" i="2"/>
  <c r="G587" i="2"/>
  <c r="F334" i="2"/>
  <c r="G194" i="2"/>
  <c r="G193" i="2" s="1"/>
  <c r="G192" i="2" s="1"/>
  <c r="G480" i="2"/>
  <c r="G477" i="2" s="1"/>
  <c r="G472" i="2" s="1"/>
  <c r="F480" i="2"/>
  <c r="F477" i="2" s="1"/>
  <c r="F472" i="2" s="1"/>
  <c r="F774" i="2"/>
  <c r="G364" i="2"/>
  <c r="G185" i="2" s="1"/>
  <c r="G186" i="2"/>
  <c r="G639" i="2"/>
  <c r="G636" i="2" s="1"/>
  <c r="G200" i="2" s="1"/>
  <c r="G169" i="2"/>
  <c r="K691" i="2"/>
  <c r="G382" i="2"/>
  <c r="G685" i="2"/>
  <c r="G166" i="2"/>
  <c r="F306" i="2"/>
  <c r="G694" i="2"/>
  <c r="G774" i="2"/>
  <c r="G767" i="2" s="1"/>
  <c r="F822" i="2"/>
  <c r="F520" i="2"/>
  <c r="F516" i="2" s="1"/>
  <c r="G395" i="2"/>
  <c r="G167" i="2" s="1"/>
  <c r="G306" i="2"/>
  <c r="G522" i="2"/>
  <c r="G520" i="2" s="1"/>
  <c r="G516" i="2" s="1"/>
  <c r="F382" i="2"/>
  <c r="F395" i="2"/>
  <c r="F359" i="2"/>
  <c r="F362" i="2"/>
  <c r="G818" i="2"/>
  <c r="G802" i="2" s="1"/>
  <c r="I925" i="2"/>
  <c r="H925" i="2"/>
  <c r="H924" i="2" s="1"/>
  <c r="H920" i="2" s="1"/>
  <c r="H913" i="2"/>
  <c r="I902" i="2"/>
  <c r="H902" i="2"/>
  <c r="H901" i="2" s="1"/>
  <c r="H900" i="2" s="1"/>
  <c r="I895" i="2"/>
  <c r="H895" i="2"/>
  <c r="H894" i="2" s="1"/>
  <c r="I891" i="2"/>
  <c r="H891" i="2"/>
  <c r="I887" i="2"/>
  <c r="H887" i="2"/>
  <c r="I878" i="2"/>
  <c r="H878" i="2"/>
  <c r="I871" i="2"/>
  <c r="H871" i="2"/>
  <c r="I870" i="2"/>
  <c r="H870" i="2"/>
  <c r="I836" i="2"/>
  <c r="H836" i="2"/>
  <c r="H835" i="2" s="1"/>
  <c r="I825" i="2"/>
  <c r="H825" i="2"/>
  <c r="H822" i="2" s="1"/>
  <c r="I810" i="2"/>
  <c r="H810" i="2"/>
  <c r="H809" i="2" s="1"/>
  <c r="I779" i="2"/>
  <c r="H779" i="2"/>
  <c r="I776" i="2"/>
  <c r="H776" i="2"/>
  <c r="I775" i="2"/>
  <c r="H775" i="2"/>
  <c r="I764" i="2"/>
  <c r="H764" i="2"/>
  <c r="H762" i="2" s="1"/>
  <c r="H759" i="2" s="1"/>
  <c r="I756" i="2"/>
  <c r="H756" i="2"/>
  <c r="H755" i="2" s="1"/>
  <c r="H753" i="2" s="1"/>
  <c r="H750" i="2" s="1"/>
  <c r="I745" i="2"/>
  <c r="H745" i="2"/>
  <c r="H744" i="2" s="1"/>
  <c r="H742" i="2" s="1"/>
  <c r="H739" i="2" s="1"/>
  <c r="I735" i="2"/>
  <c r="H735" i="2"/>
  <c r="H734" i="2" s="1"/>
  <c r="H731" i="2" s="1"/>
  <c r="H726" i="2"/>
  <c r="I717" i="2"/>
  <c r="H717" i="2"/>
  <c r="I713" i="2"/>
  <c r="H713" i="2"/>
  <c r="H705" i="2"/>
  <c r="J705" i="2" s="1"/>
  <c r="H699" i="2"/>
  <c r="J699" i="2" s="1"/>
  <c r="H695" i="2"/>
  <c r="J695" i="2" s="1"/>
  <c r="I686" i="2"/>
  <c r="H686" i="2"/>
  <c r="H642" i="2"/>
  <c r="J642" i="2" s="1"/>
  <c r="I641" i="2"/>
  <c r="H641" i="2"/>
  <c r="H639" i="2" s="1"/>
  <c r="H636" i="2" s="1"/>
  <c r="I632" i="2"/>
  <c r="H632" i="2"/>
  <c r="I626" i="2"/>
  <c r="H626" i="2"/>
  <c r="H625" i="2" s="1"/>
  <c r="I603" i="2"/>
  <c r="K603" i="2" s="1"/>
  <c r="H603" i="2"/>
  <c r="I598" i="2"/>
  <c r="H598" i="2"/>
  <c r="H597" i="2" s="1"/>
  <c r="H592" i="2"/>
  <c r="J592" i="2" s="1"/>
  <c r="I582" i="2"/>
  <c r="H582" i="2"/>
  <c r="H581" i="2" s="1"/>
  <c r="H579" i="2" s="1"/>
  <c r="H574" i="2" s="1"/>
  <c r="I570" i="2"/>
  <c r="H570" i="2"/>
  <c r="H569" i="2" s="1"/>
  <c r="H567" i="2" s="1"/>
  <c r="I562" i="2"/>
  <c r="H562" i="2"/>
  <c r="H561" i="2" s="1"/>
  <c r="H559" i="2" s="1"/>
  <c r="H553" i="2"/>
  <c r="H550" i="2" s="1"/>
  <c r="I538" i="2"/>
  <c r="H538" i="2"/>
  <c r="I536" i="2"/>
  <c r="H536" i="2"/>
  <c r="H523" i="2"/>
  <c r="J523" i="2" s="1"/>
  <c r="I510" i="2"/>
  <c r="H510" i="2"/>
  <c r="H509" i="2" s="1"/>
  <c r="I505" i="2"/>
  <c r="H505" i="2"/>
  <c r="I491" i="2"/>
  <c r="H491" i="2"/>
  <c r="H490" i="2" s="1"/>
  <c r="I487" i="2"/>
  <c r="H487" i="2"/>
  <c r="I485" i="2"/>
  <c r="H485" i="2"/>
  <c r="I481" i="2"/>
  <c r="H481" i="2"/>
  <c r="I458" i="2"/>
  <c r="H458" i="2"/>
  <c r="H457" i="2" s="1"/>
  <c r="H456" i="2" s="1"/>
  <c r="H454" i="2" s="1"/>
  <c r="I449" i="2"/>
  <c r="H449" i="2"/>
  <c r="H448" i="2" s="1"/>
  <c r="I445" i="2"/>
  <c r="H445" i="2"/>
  <c r="H444" i="2" s="1"/>
  <c r="H443" i="2" s="1"/>
  <c r="H435" i="2"/>
  <c r="J435" i="2" s="1"/>
  <c r="H412" i="2"/>
  <c r="J412" i="2" s="1"/>
  <c r="H400" i="2"/>
  <c r="J400" i="2" s="1"/>
  <c r="H396" i="2"/>
  <c r="J396" i="2" s="1"/>
  <c r="I392" i="2"/>
  <c r="H392" i="2"/>
  <c r="H389" i="2"/>
  <c r="J389" i="2" s="1"/>
  <c r="H383" i="2"/>
  <c r="J383" i="2" s="1"/>
  <c r="I368" i="2"/>
  <c r="H368" i="2"/>
  <c r="I366" i="2"/>
  <c r="H366" i="2"/>
  <c r="I355" i="2"/>
  <c r="H355" i="2"/>
  <c r="H353" i="2" s="1"/>
  <c r="I341" i="2"/>
  <c r="H341" i="2"/>
  <c r="H340" i="2" s="1"/>
  <c r="I337" i="2"/>
  <c r="H337" i="2"/>
  <c r="I331" i="2"/>
  <c r="H331" i="2"/>
  <c r="H330" i="2" s="1"/>
  <c r="H322" i="2"/>
  <c r="J322" i="2" s="1"/>
  <c r="I319" i="2"/>
  <c r="H319" i="2"/>
  <c r="I315" i="2"/>
  <c r="H315" i="2"/>
  <c r="I311" i="2"/>
  <c r="H311" i="2"/>
  <c r="H307" i="2"/>
  <c r="J307" i="2" s="1"/>
  <c r="J319" i="2" l="1"/>
  <c r="J538" i="2"/>
  <c r="J717" i="2"/>
  <c r="J598" i="2"/>
  <c r="J713" i="2"/>
  <c r="J925" i="2"/>
  <c r="J626" i="2"/>
  <c r="J536" i="2"/>
  <c r="J641" i="2"/>
  <c r="G165" i="2"/>
  <c r="I306" i="2"/>
  <c r="J311" i="2"/>
  <c r="J337" i="2"/>
  <c r="J355" i="2"/>
  <c r="J368" i="2"/>
  <c r="J392" i="2"/>
  <c r="J449" i="2"/>
  <c r="J481" i="2"/>
  <c r="J487" i="2"/>
  <c r="J505" i="2"/>
  <c r="J570" i="2"/>
  <c r="J686" i="2"/>
  <c r="J745" i="2"/>
  <c r="J764" i="2"/>
  <c r="J776" i="2"/>
  <c r="J810" i="2"/>
  <c r="J836" i="2"/>
  <c r="J871" i="2"/>
  <c r="I886" i="2"/>
  <c r="J887" i="2"/>
  <c r="J895" i="2"/>
  <c r="H912" i="2"/>
  <c r="H909" i="2" s="1"/>
  <c r="H906" i="2" s="1"/>
  <c r="J913" i="2"/>
  <c r="I314" i="2"/>
  <c r="J315" i="2"/>
  <c r="J331" i="2"/>
  <c r="J341" i="2"/>
  <c r="J366" i="2"/>
  <c r="J445" i="2"/>
  <c r="J458" i="2"/>
  <c r="J491" i="2"/>
  <c r="J510" i="2"/>
  <c r="J582" i="2"/>
  <c r="J735" i="2"/>
  <c r="J756" i="2"/>
  <c r="J775" i="2"/>
  <c r="J779" i="2"/>
  <c r="J825" i="2"/>
  <c r="J870" i="2"/>
  <c r="J878" i="2"/>
  <c r="J891" i="2"/>
  <c r="I382" i="2"/>
  <c r="G199" i="2"/>
  <c r="G198" i="2" s="1"/>
  <c r="H334" i="2"/>
  <c r="I857" i="2"/>
  <c r="I694" i="2"/>
  <c r="I685" i="2"/>
  <c r="H877" i="2"/>
  <c r="H874" i="2" s="1"/>
  <c r="H833" i="2"/>
  <c r="H829" i="2" s="1"/>
  <c r="K307" i="2"/>
  <c r="K322" i="2"/>
  <c r="K458" i="2"/>
  <c r="K510" i="2"/>
  <c r="K598" i="2"/>
  <c r="K311" i="2"/>
  <c r="I353" i="2"/>
  <c r="J353" i="2" s="1"/>
  <c r="K887" i="2"/>
  <c r="K331" i="2"/>
  <c r="I809" i="2"/>
  <c r="J809" i="2" s="1"/>
  <c r="K891" i="2"/>
  <c r="F514" i="2"/>
  <c r="G514" i="2"/>
  <c r="H806" i="2"/>
  <c r="H803" i="2" s="1"/>
  <c r="F767" i="2"/>
  <c r="F769" i="2"/>
  <c r="F305" i="2"/>
  <c r="F304" i="2" s="1"/>
  <c r="F301" i="2" s="1"/>
  <c r="F300" i="2" s="1"/>
  <c r="F299" i="2" s="1"/>
  <c r="G184" i="2"/>
  <c r="G183" i="2" s="1"/>
  <c r="G204" i="2"/>
  <c r="G203" i="2" s="1"/>
  <c r="G202" i="2" s="1"/>
  <c r="G362" i="2"/>
  <c r="G359" i="2"/>
  <c r="G219" i="2"/>
  <c r="G217" i="2" s="1"/>
  <c r="G212" i="2" s="1"/>
  <c r="G211" i="2" s="1"/>
  <c r="I340" i="2"/>
  <c r="J340" i="2" s="1"/>
  <c r="K341" i="2"/>
  <c r="K366" i="2"/>
  <c r="K392" i="2"/>
  <c r="K435" i="2"/>
  <c r="K481" i="2"/>
  <c r="I504" i="2"/>
  <c r="K536" i="2"/>
  <c r="I569" i="2"/>
  <c r="J569" i="2" s="1"/>
  <c r="I602" i="2"/>
  <c r="K602" i="2" s="1"/>
  <c r="K642" i="2"/>
  <c r="K797" i="2"/>
  <c r="K858" i="2"/>
  <c r="K871" i="2"/>
  <c r="I894" i="2"/>
  <c r="J894" i="2" s="1"/>
  <c r="I912" i="2"/>
  <c r="K913" i="2"/>
  <c r="K713" i="2"/>
  <c r="K775" i="2"/>
  <c r="K779" i="2"/>
  <c r="H382" i="2"/>
  <c r="H535" i="2"/>
  <c r="H533" i="2" s="1"/>
  <c r="I716" i="2"/>
  <c r="K717" i="2"/>
  <c r="I744" i="2"/>
  <c r="J744" i="2" s="1"/>
  <c r="K745" i="2"/>
  <c r="I762" i="2"/>
  <c r="J762" i="2" s="1"/>
  <c r="K764" i="2"/>
  <c r="K776" i="2"/>
  <c r="I330" i="2"/>
  <c r="K383" i="2"/>
  <c r="K400" i="2"/>
  <c r="I448" i="2"/>
  <c r="J448" i="2" s="1"/>
  <c r="K449" i="2"/>
  <c r="K487" i="2"/>
  <c r="K523" i="2"/>
  <c r="I553" i="2"/>
  <c r="J553" i="2" s="1"/>
  <c r="K554" i="2"/>
  <c r="K593" i="2"/>
  <c r="I631" i="2"/>
  <c r="I818" i="2"/>
  <c r="K825" i="2"/>
  <c r="I722" i="2"/>
  <c r="K723" i="2"/>
  <c r="I755" i="2"/>
  <c r="J755" i="2" s="1"/>
  <c r="K756" i="2"/>
  <c r="K337" i="2"/>
  <c r="K396" i="2"/>
  <c r="I444" i="2"/>
  <c r="J444" i="2" s="1"/>
  <c r="K445" i="2"/>
  <c r="I457" i="2"/>
  <c r="J457" i="2" s="1"/>
  <c r="I490" i="2"/>
  <c r="J490" i="2" s="1"/>
  <c r="K491" i="2"/>
  <c r="I509" i="2"/>
  <c r="J509" i="2" s="1"/>
  <c r="K528" i="2"/>
  <c r="K538" i="2"/>
  <c r="I561" i="2"/>
  <c r="I581" i="2"/>
  <c r="J581" i="2" s="1"/>
  <c r="I597" i="2"/>
  <c r="J597" i="2" s="1"/>
  <c r="I625" i="2"/>
  <c r="J625" i="2" s="1"/>
  <c r="K626" i="2"/>
  <c r="I639" i="2"/>
  <c r="J639" i="2" s="1"/>
  <c r="K641" i="2"/>
  <c r="K686" i="2"/>
  <c r="I791" i="2"/>
  <c r="K796" i="2"/>
  <c r="K810" i="2"/>
  <c r="I835" i="2"/>
  <c r="J835" i="2" s="1"/>
  <c r="K836" i="2"/>
  <c r="K870" i="2"/>
  <c r="I877" i="2"/>
  <c r="I901" i="2"/>
  <c r="I924" i="2"/>
  <c r="J924" i="2" s="1"/>
  <c r="I734" i="2"/>
  <c r="J734" i="2" s="1"/>
  <c r="K412" i="2"/>
  <c r="G683" i="2"/>
  <c r="G381" i="2"/>
  <c r="G379" i="2" s="1"/>
  <c r="G375" i="2" s="1"/>
  <c r="G305" i="2"/>
  <c r="G304" i="2" s="1"/>
  <c r="G301" i="2" s="1"/>
  <c r="F680" i="2"/>
  <c r="F679" i="2" s="1"/>
  <c r="F381" i="2"/>
  <c r="F379" i="2" s="1"/>
  <c r="F375" i="2" s="1"/>
  <c r="F374" i="2" s="1"/>
  <c r="I822" i="2"/>
  <c r="J822" i="2" s="1"/>
  <c r="G769" i="2"/>
  <c r="H306" i="2"/>
  <c r="I774" i="2"/>
  <c r="H774" i="2"/>
  <c r="H767" i="2" s="1"/>
  <c r="H522" i="2"/>
  <c r="H480" i="2"/>
  <c r="H477" i="2" s="1"/>
  <c r="H472" i="2" s="1"/>
  <c r="I365" i="2"/>
  <c r="H685" i="2"/>
  <c r="I480" i="2"/>
  <c r="I535" i="2"/>
  <c r="H818" i="2"/>
  <c r="H857" i="2"/>
  <c r="H856" i="2" s="1"/>
  <c r="H853" i="2" s="1"/>
  <c r="H886" i="2"/>
  <c r="H885" i="2" s="1"/>
  <c r="H882" i="2" s="1"/>
  <c r="H441" i="2"/>
  <c r="H546" i="2"/>
  <c r="H602" i="2"/>
  <c r="H631" i="2"/>
  <c r="H716" i="2"/>
  <c r="H365" i="2"/>
  <c r="H504" i="2"/>
  <c r="H590" i="2"/>
  <c r="H587" i="2" s="1"/>
  <c r="H694" i="2"/>
  <c r="H722" i="2"/>
  <c r="H314" i="2"/>
  <c r="H395" i="2"/>
  <c r="J395" i="2" s="1"/>
  <c r="J877" i="2" l="1"/>
  <c r="J912" i="2"/>
  <c r="J480" i="2"/>
  <c r="J535" i="2"/>
  <c r="J774" i="2"/>
  <c r="J722" i="2"/>
  <c r="J716" i="2"/>
  <c r="J504" i="2"/>
  <c r="J314" i="2"/>
  <c r="H520" i="2"/>
  <c r="H516" i="2" s="1"/>
  <c r="J522" i="2"/>
  <c r="I305" i="2"/>
  <c r="J330" i="2"/>
  <c r="J685" i="2"/>
  <c r="J886" i="2"/>
  <c r="J365" i="2"/>
  <c r="J818" i="2"/>
  <c r="J694" i="2"/>
  <c r="I381" i="2"/>
  <c r="J382" i="2"/>
  <c r="J857" i="2"/>
  <c r="J306" i="2"/>
  <c r="H850" i="2"/>
  <c r="F373" i="2"/>
  <c r="F298" i="2" s="1"/>
  <c r="I334" i="2"/>
  <c r="J334" i="2" s="1"/>
  <c r="I885" i="2"/>
  <c r="J885" i="2" s="1"/>
  <c r="G680" i="2"/>
  <c r="G679" i="2" s="1"/>
  <c r="K330" i="2"/>
  <c r="I533" i="2"/>
  <c r="J533" i="2" s="1"/>
  <c r="K886" i="2"/>
  <c r="K597" i="2"/>
  <c r="I503" i="2"/>
  <c r="K306" i="2"/>
  <c r="K457" i="2"/>
  <c r="K314" i="2"/>
  <c r="K509" i="2"/>
  <c r="H802" i="2"/>
  <c r="I590" i="2"/>
  <c r="G374" i="2"/>
  <c r="G300" i="2"/>
  <c r="G299" i="2" s="1"/>
  <c r="G159" i="2"/>
  <c r="G158" i="2" s="1"/>
  <c r="G152" i="2" s="1"/>
  <c r="H381" i="2"/>
  <c r="H379" i="2" s="1"/>
  <c r="K694" i="2"/>
  <c r="K535" i="2"/>
  <c r="K685" i="2"/>
  <c r="I767" i="2"/>
  <c r="J767" i="2" s="1"/>
  <c r="K774" i="2"/>
  <c r="K625" i="2"/>
  <c r="K490" i="2"/>
  <c r="K592" i="2"/>
  <c r="I920" i="2"/>
  <c r="J920" i="2" s="1"/>
  <c r="K791" i="2"/>
  <c r="I636" i="2"/>
  <c r="J636" i="2" s="1"/>
  <c r="K639" i="2"/>
  <c r="I579" i="2"/>
  <c r="J579" i="2" s="1"/>
  <c r="I443" i="2"/>
  <c r="J443" i="2" s="1"/>
  <c r="K444" i="2"/>
  <c r="K818" i="2"/>
  <c r="I856" i="2"/>
  <c r="J856" i="2" s="1"/>
  <c r="K857" i="2"/>
  <c r="K382" i="2"/>
  <c r="I364" i="2"/>
  <c r="K365" i="2"/>
  <c r="I520" i="2"/>
  <c r="K522" i="2"/>
  <c r="I721" i="2"/>
  <c r="I900" i="2"/>
  <c r="I833" i="2"/>
  <c r="J833" i="2" s="1"/>
  <c r="K835" i="2"/>
  <c r="I559" i="2"/>
  <c r="I753" i="2"/>
  <c r="J753" i="2" s="1"/>
  <c r="K755" i="2"/>
  <c r="I550" i="2"/>
  <c r="J550" i="2" s="1"/>
  <c r="K553" i="2"/>
  <c r="I742" i="2"/>
  <c r="J742" i="2" s="1"/>
  <c r="K744" i="2"/>
  <c r="I909" i="2"/>
  <c r="J909" i="2" s="1"/>
  <c r="K912" i="2"/>
  <c r="I759" i="2"/>
  <c r="J759" i="2" s="1"/>
  <c r="K762" i="2"/>
  <c r="K716" i="2"/>
  <c r="I477" i="2"/>
  <c r="J477" i="2" s="1"/>
  <c r="K480" i="2"/>
  <c r="K822" i="2"/>
  <c r="I874" i="2"/>
  <c r="J874" i="2" s="1"/>
  <c r="I806" i="2"/>
  <c r="J806" i="2" s="1"/>
  <c r="K809" i="2"/>
  <c r="I456" i="2"/>
  <c r="J456" i="2" s="1"/>
  <c r="K722" i="2"/>
  <c r="K448" i="2"/>
  <c r="I567" i="2"/>
  <c r="J567" i="2" s="1"/>
  <c r="K340" i="2"/>
  <c r="I731" i="2"/>
  <c r="J731" i="2" s="1"/>
  <c r="K395" i="2"/>
  <c r="H769" i="2"/>
  <c r="H305" i="2"/>
  <c r="H304" i="2" s="1"/>
  <c r="H301" i="2" s="1"/>
  <c r="I769" i="2"/>
  <c r="H721" i="2"/>
  <c r="H503" i="2"/>
  <c r="H364" i="2"/>
  <c r="K334" i="2" l="1"/>
  <c r="J520" i="2"/>
  <c r="J769" i="2"/>
  <c r="J503" i="2"/>
  <c r="I501" i="2"/>
  <c r="I497" i="2" s="1"/>
  <c r="J721" i="2"/>
  <c r="I304" i="2"/>
  <c r="J304" i="2" s="1"/>
  <c r="J305" i="2"/>
  <c r="J364" i="2"/>
  <c r="I587" i="2"/>
  <c r="J587" i="2" s="1"/>
  <c r="J590" i="2"/>
  <c r="J381" i="2"/>
  <c r="I829" i="2"/>
  <c r="J829" i="2" s="1"/>
  <c r="I516" i="2"/>
  <c r="J516" i="2" s="1"/>
  <c r="I683" i="2"/>
  <c r="G156" i="2"/>
  <c r="K503" i="2"/>
  <c r="G373" i="2"/>
  <c r="G298" i="2" s="1"/>
  <c r="K456" i="2"/>
  <c r="K885" i="2"/>
  <c r="K601" i="2"/>
  <c r="H375" i="2"/>
  <c r="H374" i="2" s="1"/>
  <c r="G210" i="2"/>
  <c r="G243" i="2" s="1"/>
  <c r="K305" i="2"/>
  <c r="K769" i="2"/>
  <c r="I803" i="2"/>
  <c r="J803" i="2" s="1"/>
  <c r="K806" i="2"/>
  <c r="K520" i="2"/>
  <c r="K533" i="2"/>
  <c r="K721" i="2"/>
  <c r="K590" i="2"/>
  <c r="K928" i="2"/>
  <c r="K929" i="2"/>
  <c r="I882" i="2"/>
  <c r="J882" i="2" s="1"/>
  <c r="K759" i="2"/>
  <c r="I574" i="2"/>
  <c r="J574" i="2" s="1"/>
  <c r="K767" i="2"/>
  <c r="K550" i="2"/>
  <c r="I546" i="2"/>
  <c r="J546" i="2" s="1"/>
  <c r="I362" i="2"/>
  <c r="K364" i="2"/>
  <c r="K443" i="2"/>
  <c r="I441" i="2"/>
  <c r="J441" i="2" s="1"/>
  <c r="I359" i="2"/>
  <c r="I739" i="2"/>
  <c r="J739" i="2" s="1"/>
  <c r="K742" i="2"/>
  <c r="I750" i="2"/>
  <c r="J750" i="2" s="1"/>
  <c r="K753" i="2"/>
  <c r="I454" i="2"/>
  <c r="J454" i="2" s="1"/>
  <c r="I472" i="2"/>
  <c r="J472" i="2" s="1"/>
  <c r="K477" i="2"/>
  <c r="K909" i="2"/>
  <c r="I906" i="2"/>
  <c r="J906" i="2" s="1"/>
  <c r="K833" i="2"/>
  <c r="I853" i="2"/>
  <c r="K856" i="2"/>
  <c r="K636" i="2"/>
  <c r="I379" i="2"/>
  <c r="J379" i="2" s="1"/>
  <c r="K381" i="2"/>
  <c r="H683" i="2"/>
  <c r="H680" i="2" s="1"/>
  <c r="H679" i="2" s="1"/>
  <c r="H674" i="2" s="1"/>
  <c r="H671" i="2" s="1"/>
  <c r="H362" i="2"/>
  <c r="H359" i="2"/>
  <c r="H501" i="2"/>
  <c r="K501" i="2" l="1"/>
  <c r="I301" i="2"/>
  <c r="J301" i="2" s="1"/>
  <c r="J683" i="2"/>
  <c r="J359" i="2"/>
  <c r="J362" i="2"/>
  <c r="I850" i="2"/>
  <c r="J850" i="2" s="1"/>
  <c r="J853" i="2"/>
  <c r="J501" i="2"/>
  <c r="I375" i="2"/>
  <c r="J375" i="2" s="1"/>
  <c r="H654" i="2"/>
  <c r="H651" i="2" s="1"/>
  <c r="H648" i="2" s="1"/>
  <c r="H668" i="2"/>
  <c r="K829" i="2"/>
  <c r="G155" i="2"/>
  <c r="G191" i="2"/>
  <c r="K882" i="2"/>
  <c r="K454" i="2"/>
  <c r="I802" i="2"/>
  <c r="J802" i="2" s="1"/>
  <c r="K750" i="2"/>
  <c r="K853" i="2"/>
  <c r="K472" i="2"/>
  <c r="K362" i="2"/>
  <c r="I680" i="2"/>
  <c r="J680" i="2" s="1"/>
  <c r="K683" i="2"/>
  <c r="I496" i="2"/>
  <c r="K497" i="2"/>
  <c r="K739" i="2"/>
  <c r="K546" i="2"/>
  <c r="K359" i="2"/>
  <c r="K574" i="2"/>
  <c r="K803" i="2"/>
  <c r="K906" i="2"/>
  <c r="K516" i="2"/>
  <c r="K441" i="2"/>
  <c r="K587" i="2"/>
  <c r="K304" i="2"/>
  <c r="K379" i="2"/>
  <c r="H497" i="2"/>
  <c r="J497" i="2" s="1"/>
  <c r="H300" i="2"/>
  <c r="H299" i="2" s="1"/>
  <c r="I300" i="2" l="1"/>
  <c r="J300" i="2" s="1"/>
  <c r="H514" i="2"/>
  <c r="I679" i="2"/>
  <c r="J679" i="2" s="1"/>
  <c r="G190" i="2"/>
  <c r="G189" i="2" s="1"/>
  <c r="G140" i="2" s="1"/>
  <c r="K850" i="2"/>
  <c r="K301" i="2"/>
  <c r="K680" i="2"/>
  <c r="K802" i="2"/>
  <c r="K496" i="2"/>
  <c r="I374" i="2"/>
  <c r="J374" i="2" s="1"/>
  <c r="K375" i="2"/>
  <c r="H496" i="2"/>
  <c r="H373" i="2" l="1"/>
  <c r="H298" i="2" s="1"/>
  <c r="J496" i="2"/>
  <c r="K679" i="2"/>
  <c r="I299" i="2"/>
  <c r="J299" i="2" s="1"/>
  <c r="K300" i="2"/>
  <c r="K374" i="2"/>
  <c r="I674" i="2" l="1"/>
  <c r="J674" i="2" s="1"/>
  <c r="K299" i="2"/>
  <c r="F68" i="2"/>
  <c r="K68" i="2" s="1"/>
  <c r="G68" i="2"/>
  <c r="F79" i="2"/>
  <c r="K79" i="2" s="1"/>
  <c r="G79" i="2"/>
  <c r="F92" i="2"/>
  <c r="G92" i="2"/>
  <c r="F94" i="2"/>
  <c r="G94" i="2"/>
  <c r="F96" i="2"/>
  <c r="G96" i="2"/>
  <c r="K104" i="2"/>
  <c r="F121" i="2"/>
  <c r="K121" i="2" s="1"/>
  <c r="G121" i="2"/>
  <c r="I92" i="2"/>
  <c r="I94" i="2"/>
  <c r="H131" i="2"/>
  <c r="H94" i="2"/>
  <c r="H92" i="2"/>
  <c r="H77" i="2" l="1"/>
  <c r="H67" i="2" s="1"/>
  <c r="J92" i="2"/>
  <c r="J94" i="2"/>
  <c r="I671" i="2"/>
  <c r="K92" i="2"/>
  <c r="I77" i="2"/>
  <c r="G77" i="2"/>
  <c r="F77" i="2"/>
  <c r="F131" i="2"/>
  <c r="G131" i="2"/>
  <c r="I131" i="2"/>
  <c r="J131" i="2" s="1"/>
  <c r="F135" i="2"/>
  <c r="G135" i="2"/>
  <c r="H135" i="2"/>
  <c r="I135" i="2"/>
  <c r="J77" i="2" l="1"/>
  <c r="J135" i="2"/>
  <c r="I668" i="2"/>
  <c r="J668" i="2" s="1"/>
  <c r="J671" i="2"/>
  <c r="K77" i="2"/>
  <c r="K135" i="2"/>
  <c r="K131" i="2"/>
  <c r="I67" i="2"/>
  <c r="J67" i="2" s="1"/>
  <c r="G67" i="2"/>
  <c r="H138" i="2"/>
  <c r="F67" i="2"/>
  <c r="I138" i="2" l="1"/>
  <c r="J138" i="2" s="1"/>
  <c r="I654" i="2" l="1"/>
  <c r="J654" i="2" s="1"/>
  <c r="K655" i="2"/>
  <c r="I651" i="2" l="1"/>
  <c r="K654" i="2"/>
  <c r="F28" i="2"/>
  <c r="K28" i="2" s="1"/>
  <c r="F23" i="2"/>
  <c r="K23" i="2" s="1"/>
  <c r="I648" i="2" l="1"/>
  <c r="J651" i="2"/>
  <c r="K651" i="2"/>
  <c r="K20" i="2"/>
  <c r="F30" i="2"/>
  <c r="K30" i="2" s="1"/>
  <c r="I514" i="2" l="1"/>
  <c r="J648" i="2"/>
  <c r="K648" i="2"/>
  <c r="D11" i="5"/>
  <c r="C11" i="5"/>
  <c r="C9" i="5"/>
  <c r="D9" i="5"/>
  <c r="C14" i="5"/>
  <c r="D14" i="5"/>
  <c r="C16" i="5"/>
  <c r="C19" i="5" s="1"/>
  <c r="D16" i="5"/>
  <c r="D19" i="5" s="1"/>
  <c r="I373" i="2" l="1"/>
  <c r="J373" i="2" s="1"/>
  <c r="J514" i="2"/>
  <c r="K514" i="2"/>
  <c r="K373" i="2" l="1"/>
  <c r="I298" i="2"/>
  <c r="J298" i="2" s="1"/>
  <c r="K298" i="2" l="1"/>
  <c r="F138" i="2" l="1"/>
  <c r="K138" i="2" s="1"/>
  <c r="K67" i="2" l="1"/>
</calcChain>
</file>

<file path=xl/sharedStrings.xml><?xml version="1.0" encoding="utf-8"?>
<sst xmlns="http://schemas.openxmlformats.org/spreadsheetml/2006/main" count="1519" uniqueCount="761">
  <si>
    <t>Vrsta rashoda i izdataka</t>
  </si>
  <si>
    <t>UKUPNO RASHODI I IZDACI</t>
  </si>
  <si>
    <t>RASHODI POSLOVANJA</t>
  </si>
  <si>
    <t>RASHODI ZA ZAPOSLENE</t>
  </si>
  <si>
    <t>Porez na dohodak</t>
  </si>
  <si>
    <t>Doprinosi iz plaća</t>
  </si>
  <si>
    <t>Doprinosi za zdravstveno osiguranje</t>
  </si>
  <si>
    <t>MATERIJALNI RASHODI</t>
  </si>
  <si>
    <t>Naknade članovima Op.vijeća i Povjerenstava</t>
  </si>
  <si>
    <t>Reprezentacija - općinski i vjerski blagdani</t>
  </si>
  <si>
    <t>Reprezentacija</t>
  </si>
  <si>
    <t>Reprezentacija - božićni pokloni</t>
  </si>
  <si>
    <t>Reprezentacija - međunarodna suradnja</t>
  </si>
  <si>
    <t>DONACIJE I OSTALI RASHODI</t>
  </si>
  <si>
    <t>Tekuće održavanje</t>
  </si>
  <si>
    <t>Neto plaće</t>
  </si>
  <si>
    <t>Službena putovanja</t>
  </si>
  <si>
    <t>Naknada za prijevoz na posao i s posla</t>
  </si>
  <si>
    <t>Stručno usavršavanje</t>
  </si>
  <si>
    <t>Uredski materijal</t>
  </si>
  <si>
    <t>Literatura</t>
  </si>
  <si>
    <t>Ostali materijal</t>
  </si>
  <si>
    <t>Električna energija</t>
  </si>
  <si>
    <t>Slivna vodna naknada</t>
  </si>
  <si>
    <t>Sitan inventar</t>
  </si>
  <si>
    <t>Ugovori o djelu - bruto</t>
  </si>
  <si>
    <t>Reprezentacija - tekuća</t>
  </si>
  <si>
    <t>FINANCIJSKI RASHODI</t>
  </si>
  <si>
    <t>Bankarske usluge i usluge platnog prometa</t>
  </si>
  <si>
    <t>Održavanje građevinskih objekata</t>
  </si>
  <si>
    <t>Održavanje postrojenja i opreme</t>
  </si>
  <si>
    <t>Premije osiguranja</t>
  </si>
  <si>
    <t>VZ Općine Ferdinandovac</t>
  </si>
  <si>
    <t>DVD Ferdinandovac</t>
  </si>
  <si>
    <t>Donacija - Civilna zaštita</t>
  </si>
  <si>
    <t>Troškovi umjetnog osjemenjivanja</t>
  </si>
  <si>
    <t>Gorivo za kosilice</t>
  </si>
  <si>
    <t>Utrošak el.energije</t>
  </si>
  <si>
    <t>Bruto plaće za redovni rad</t>
  </si>
  <si>
    <t>Naknade za prijevoz na posao i s posla</t>
  </si>
  <si>
    <t>Deratizacija i dezinsekcija</t>
  </si>
  <si>
    <t>Župa sv. Ferdinanda</t>
  </si>
  <si>
    <t>NAKNADE GRAĐANIMA I KUĆANSTVIMA</t>
  </si>
  <si>
    <t>PRIHODI</t>
  </si>
  <si>
    <t>PRIHODI OD POREZA</t>
  </si>
  <si>
    <t>Porez na korištenje javnih površina</t>
  </si>
  <si>
    <t>Porez na promet nekretnina</t>
  </si>
  <si>
    <t>Porez na potrošnju</t>
  </si>
  <si>
    <t>PRIHODI OD IMOVINE</t>
  </si>
  <si>
    <t>Naknada za koncesiju - dimnjačarske usluge</t>
  </si>
  <si>
    <t>PRIHODI PO POSEBNIM PROPISIMA</t>
  </si>
  <si>
    <t>Komunalni doprinos</t>
  </si>
  <si>
    <t>Šumski doprinos</t>
  </si>
  <si>
    <t>Ostali nespomenuti prihodi</t>
  </si>
  <si>
    <t>OSTALI PRIHODI</t>
  </si>
  <si>
    <t>Prihodi od groblja i mrtvačnice</t>
  </si>
  <si>
    <t>PRIHODI OD PRODAJE NEFINANCIJSKE IMOVINE</t>
  </si>
  <si>
    <t>Stambeni objekti</t>
  </si>
  <si>
    <t>Naknada za eksploataciju mineralnih sirovina</t>
  </si>
  <si>
    <t>Ostali nesp. fin. rashodi</t>
  </si>
  <si>
    <t>DVD BRODIĆ</t>
  </si>
  <si>
    <t>Naknada za koncesiju - odvoz smeća</t>
  </si>
  <si>
    <t>Poštanske marke i poštarina</t>
  </si>
  <si>
    <t>Potrošnja plina i vode</t>
  </si>
  <si>
    <t>Prihod od spomeničke rente</t>
  </si>
  <si>
    <t>Grafičke i tiskarske usluge,izrada fotografija</t>
  </si>
  <si>
    <t>Sufinanciranje prijevoza učenika</t>
  </si>
  <si>
    <t>Neto plaća načelnika</t>
  </si>
  <si>
    <t>Naknade članovima MO</t>
  </si>
  <si>
    <t>Pomoći gradskom proračunu-JVP</t>
  </si>
  <si>
    <t>Indeks</t>
  </si>
  <si>
    <t>DOPRINOSI NA PLAĆE</t>
  </si>
  <si>
    <t>NAKNADE TROŠKOVA ZAPOSLENIMA</t>
  </si>
  <si>
    <t>RASHODI ZA MATERIJAL I ENERGIJU</t>
  </si>
  <si>
    <t>Uredski materijal i ostali materijalni rashodi</t>
  </si>
  <si>
    <t>RASHODI ZA USLUGE</t>
  </si>
  <si>
    <t>OSTALI FINANCIJSKI RASHODI</t>
  </si>
  <si>
    <t>Ostali nespomenuti financijski rashodi</t>
  </si>
  <si>
    <t>TEKUĆE DONACIJE</t>
  </si>
  <si>
    <t>GRAĐEVINSKI OBJEKTI</t>
  </si>
  <si>
    <t>POSTROJENJA I OPREMA</t>
  </si>
  <si>
    <t>Bruto naknada zamjeniku načelnika</t>
  </si>
  <si>
    <t>Prometna edukacija djece</t>
  </si>
  <si>
    <t>Toneri i tinte</t>
  </si>
  <si>
    <t>Računalne usluge i antivirusni programi</t>
  </si>
  <si>
    <t>Porodiljne naknade</t>
  </si>
  <si>
    <t>Naknada za zadržavanje nez.izg.zgrada</t>
  </si>
  <si>
    <t>Sudske i javnobilježničke pristojbe</t>
  </si>
  <si>
    <t>Materijal i sirovine</t>
  </si>
  <si>
    <t>Izvorni plan</t>
  </si>
  <si>
    <t xml:space="preserve">Izvorni plan </t>
  </si>
  <si>
    <t>Kamate na oročena sred. i depozite po viđenju</t>
  </si>
  <si>
    <t>Porez na dohodak-JVP</t>
  </si>
  <si>
    <t>Prihodi od uplate roditelja za DV</t>
  </si>
  <si>
    <t>BRUTO PLAĆE</t>
  </si>
  <si>
    <t>Usluge odvjetnika i pravnog savjetovanja</t>
  </si>
  <si>
    <t>OSTALI RASHODI ZA ZAPOSLENE</t>
  </si>
  <si>
    <t>Otpremnine</t>
  </si>
  <si>
    <t>Materijal za tekuće održavanje</t>
  </si>
  <si>
    <t>Radna odjeća i obuća</t>
  </si>
  <si>
    <t>Usluge telefona</t>
  </si>
  <si>
    <t>Izrada i ažuriranje web i facebook str.,Općinski list</t>
  </si>
  <si>
    <t>Usluge bibliobusa</t>
  </si>
  <si>
    <t>HRT pretplata</t>
  </si>
  <si>
    <t>Zatezne kamate</t>
  </si>
  <si>
    <t xml:space="preserve">Izgradnja sekundarnog vodovoda </t>
  </si>
  <si>
    <t>Održavanje i modernizacija mreže javne rasvjete</t>
  </si>
  <si>
    <t>Zdravstvene usluge</t>
  </si>
  <si>
    <t>Naknade za rad Upravnog vijeća</t>
  </si>
  <si>
    <t>POMOĆI UNUTAR OPĆEG PRORAČUNA</t>
  </si>
  <si>
    <t>DVD LEPA GREDA</t>
  </si>
  <si>
    <t>Sufinanciranje stanovanja</t>
  </si>
  <si>
    <t>Sufinanciranje prehrane učenika OŠ</t>
  </si>
  <si>
    <t xml:space="preserve">Sufinanciranje odgoja i obrazovanja djece s </t>
  </si>
  <si>
    <t>posebnim potrebama te nadarene djece</t>
  </si>
  <si>
    <t>Stručni nadzor nad provođenjem deratizacije</t>
  </si>
  <si>
    <t>Naknada za koncesiju-INA</t>
  </si>
  <si>
    <t>Vodni doprinos</t>
  </si>
  <si>
    <t>Prihod od prodaje državnih biljega</t>
  </si>
  <si>
    <t>Izrada plana gospodarenja otpadom</t>
  </si>
  <si>
    <t>Uređenje nerazvrstanih cesta i javnih površina</t>
  </si>
  <si>
    <t>Ugovori o djelu</t>
  </si>
  <si>
    <t>Oprema i namještaj</t>
  </si>
  <si>
    <t xml:space="preserve">Izvršenje </t>
  </si>
  <si>
    <t>Tekuće donacije u novcu (savjet mladih)</t>
  </si>
  <si>
    <t>Tekuće donacije u novcu (stranke)</t>
  </si>
  <si>
    <t>UKUPNO PRIHODI I PRIMICI</t>
  </si>
  <si>
    <t>Najam opreme (fotokop.aparat)</t>
  </si>
  <si>
    <t>Sufinanciranje osiguranja usjeva</t>
  </si>
  <si>
    <t>Nabava kosilica i opreme za komunalni pogon</t>
  </si>
  <si>
    <t xml:space="preserve">Pregled mesa na trihinelozu </t>
  </si>
  <si>
    <t>SUBVENCIJE</t>
  </si>
  <si>
    <t>SUBVENCIJE POLJOPRIVREDNICIMA</t>
  </si>
  <si>
    <t>Ostale naknade građanima i kućanstvima</t>
  </si>
  <si>
    <t>Akcija Solidarnost na djelu</t>
  </si>
  <si>
    <t>Sufinanciranje udžbenika (OŠ)</t>
  </si>
  <si>
    <t xml:space="preserve">Pomoć umirovljenicima </t>
  </si>
  <si>
    <t>OSTALI NESPOMENUTI RASHODI POSLOV.</t>
  </si>
  <si>
    <t>PRIHODI OD PRODAJE PROIZVED. IMOV.</t>
  </si>
  <si>
    <t>Kamate na oročena sred. i depoz. po viđenju-DV</t>
  </si>
  <si>
    <t>RASH. ZA NABAVU PROIZV. DUGOTR. IMOV.</t>
  </si>
  <si>
    <t>OSTALI NESPOMENUTI RASH. POSLOVANJA</t>
  </si>
  <si>
    <t>RASHODI ZA NABAVU NEFINANCIJSKE IMOV.</t>
  </si>
  <si>
    <t>R. ZA NABAVU PROIZVEDENE DUGOTR. IM.</t>
  </si>
  <si>
    <t>OSTALE NAKNADE GRAĐANIMA I KUĆANST.</t>
  </si>
  <si>
    <t>TEKUĆE DONACIJE - vatrogastvo</t>
  </si>
  <si>
    <t>TEKUĆE DONACIJE-kultura</t>
  </si>
  <si>
    <t>TEKUĆE DONACIJE-župa i vjerske udruge</t>
  </si>
  <si>
    <t>Izvršenje</t>
  </si>
  <si>
    <t>(4/3)</t>
  </si>
  <si>
    <t>III. IZVJEŠTAJ O ZADUŽIVANJU</t>
  </si>
  <si>
    <t>IV. IZVJEŠTAJ O DANIM JAMSTVIMA I IZDACIMA PO JAMSTVIMA</t>
  </si>
  <si>
    <t>V. OBRAZLOŽENJE OSTVARENJA PRIHODA I PRIMITAKA, RASHODA I IZDATAKA</t>
  </si>
  <si>
    <t xml:space="preserve">Najveći dio materijalnih rashoda odnosi se na rashode za materijal, energiju i usluge. Naknade građanima i kućanstvima raspoređene su na isplatu </t>
  </si>
  <si>
    <t>I. OPĆI DIO</t>
  </si>
  <si>
    <t>Članak 1.</t>
  </si>
  <si>
    <t xml:space="preserve">     Indeks</t>
  </si>
  <si>
    <t>PRIHODI POSLOVANJA</t>
  </si>
  <si>
    <t>RAZLIKA/ VIŠAK - MANJAK</t>
  </si>
  <si>
    <t>Članak 2.</t>
  </si>
  <si>
    <t>Naziv</t>
  </si>
  <si>
    <t>(1)</t>
  </si>
  <si>
    <t>(2)</t>
  </si>
  <si>
    <t>(3)</t>
  </si>
  <si>
    <t>(4)</t>
  </si>
  <si>
    <t>(5)</t>
  </si>
  <si>
    <t>(6)</t>
  </si>
  <si>
    <t>Zaštita okoliša</t>
  </si>
  <si>
    <t>NAZIV</t>
  </si>
  <si>
    <t>PRIMICI OD ZADUŽIVANJA</t>
  </si>
  <si>
    <t>I SPAŠAVANJA</t>
  </si>
  <si>
    <t>R.broj</t>
  </si>
  <si>
    <t>Korisnik</t>
  </si>
  <si>
    <t>Namjena</t>
  </si>
  <si>
    <t>Iznos/kn</t>
  </si>
  <si>
    <t>Nadnevak isplate</t>
  </si>
  <si>
    <t>U K U P N O</t>
  </si>
  <si>
    <t>IZVJEŠĆE O PROVEDBI PLANA RAZVOJNIH PROGRAMA</t>
  </si>
  <si>
    <t>Program/
aktivnost</t>
  </si>
  <si>
    <t>Naziv programa/aktivnosti</t>
  </si>
  <si>
    <t>Plan
2016.</t>
  </si>
  <si>
    <t>Izvršenje 01.01. do 31.12.2016.</t>
  </si>
  <si>
    <t>Cilj ŽRS</t>
  </si>
  <si>
    <t>Razvoj i upravljanje sustavom vodoopskrbe, odvodnje i zaštite voda</t>
  </si>
  <si>
    <t>P00401</t>
  </si>
  <si>
    <t>Izgradnja sekundarnog vodovoda</t>
  </si>
  <si>
    <t>3- Razvoj prometne i komunalne infrastrukture</t>
  </si>
  <si>
    <t>P00402</t>
  </si>
  <si>
    <t>4 - Održivo korištenje prirodnih i kulturnih vrijednosti i gospodarenje energijom</t>
  </si>
  <si>
    <t>Prostorno uređenje i unapređenje stanovanja</t>
  </si>
  <si>
    <t>Izrada proj.dok.za nerazvrstane ceste</t>
  </si>
  <si>
    <t>Izdaci vezani uz odlaganje smeća</t>
  </si>
  <si>
    <t>Izgradnja i održavanje ostale komunalne infrastrukture</t>
  </si>
  <si>
    <t>Izgradnja kotlovnice - Dječji vrtić</t>
  </si>
  <si>
    <t>P00501</t>
  </si>
  <si>
    <t>P00403</t>
  </si>
  <si>
    <t>Članak 5.</t>
  </si>
  <si>
    <t>Članak 6.</t>
  </si>
  <si>
    <t>Članak 7.</t>
  </si>
  <si>
    <t>Članak 8.</t>
  </si>
  <si>
    <t>Članak 9.</t>
  </si>
  <si>
    <t>Članak 10.</t>
  </si>
  <si>
    <t>OPĆINSKO VIJEĆE OPĆINE FERDINANDOVAC</t>
  </si>
  <si>
    <t>UKUPNO PRIHODI</t>
  </si>
  <si>
    <t>UKUPNO RASHODI</t>
  </si>
  <si>
    <t>RASPOLOŽIVA SREDSTVA IZ PRETHODNIH GODINA</t>
  </si>
  <si>
    <t>RASHODI ZA NABAVU NEFINANCIJSKE IMOVINE</t>
  </si>
  <si>
    <t>GODINA</t>
  </si>
  <si>
    <t>DIO KOJI ĆE SE RASPOREDITI/POKRITI</t>
  </si>
  <si>
    <t>U RAZDOBLJU</t>
  </si>
  <si>
    <t xml:space="preserve">IZDACI ZA FINANCIJSKU IMOVINU I OTPLATE </t>
  </si>
  <si>
    <t>ZAJMOVA</t>
  </si>
  <si>
    <t>NETO FINANCIRANJE</t>
  </si>
  <si>
    <t xml:space="preserve">VIŠAK/MANJAK + NETO FINANCIRANJE + </t>
  </si>
  <si>
    <t xml:space="preserve">RASPOLOŽIVA SREDSTVA IZ PRETHODNIH </t>
  </si>
  <si>
    <t>A. RAČUN PRIHODA I RASHODA</t>
  </si>
  <si>
    <t>Na temelju članka 109. Zakona o proračunu ("Narodne novine" broj 87/08, 136/12. i 15/15) i članka 31. Statuta Općine Ferdinandovac ("Službeni glasnik</t>
  </si>
  <si>
    <t>Pomoći iz DP-za Dječji vrtić</t>
  </si>
  <si>
    <t>Sredstva fiskalnog izravnanja</t>
  </si>
  <si>
    <t>Prihodi od grobne naknade</t>
  </si>
  <si>
    <t>Troškovi prijevoza pokojnika</t>
  </si>
  <si>
    <t>Komunalne usluge</t>
  </si>
  <si>
    <t>Objava oglasa</t>
  </si>
  <si>
    <t>Energetski pregled-DV</t>
  </si>
  <si>
    <t>Stipendije studentima</t>
  </si>
  <si>
    <t>Zbrinjavanje i čipiranje pasa</t>
  </si>
  <si>
    <t>Koncert-Dani Općine</t>
  </si>
  <si>
    <t xml:space="preserve">                    OPĆINE FERDINANDOVAC ZA RAZDOBLJE 01.01. DO 30.06.2018.</t>
  </si>
  <si>
    <t>Potaknuti kulturni razvoj i prepoznatljivost općine</t>
  </si>
  <si>
    <t>3.2.1.Očuvanje kulturne i tradicijske baštine kraja</t>
  </si>
  <si>
    <t>Poboljšati kvalitetu prometne infrastrukture kroz unaprjeđenje prometnog sustava</t>
  </si>
  <si>
    <t>2.1.1.Razvoj i modernizacija prometne infrastrukture</t>
  </si>
  <si>
    <t>Izrada projektne i natječajne dokumentacije</t>
  </si>
  <si>
    <t>Projektna dokumentacija</t>
  </si>
  <si>
    <t>Unaprijediti sustav gospodarenja otpadom</t>
  </si>
  <si>
    <t>2.2.2.Razvoj sustava gospodarenja otpadom</t>
  </si>
  <si>
    <t>Gradnja i asfaltiranje nerazvrstanih cesta</t>
  </si>
  <si>
    <t>Poboljšati kvalitetu energetske infrastrukture</t>
  </si>
  <si>
    <t>2.1.2.Unaprjeđenje energetske infrastrukture</t>
  </si>
  <si>
    <t>Modernizacija mreže javne rasvjete</t>
  </si>
  <si>
    <t>Održavanje objekata komunalne infrastrukture</t>
  </si>
  <si>
    <t>Sanacija odlagališta smeća</t>
  </si>
  <si>
    <t>Unaprijediti kvalitetu komunalnih usluga</t>
  </si>
  <si>
    <t>2.1.3.Razvoj i modernizacija komunalne infrastrukture</t>
  </si>
  <si>
    <t>Aglomeracija</t>
  </si>
  <si>
    <t>Podići razinu kvalitete života kroz poticanje i promoviranje korištenja OIE te energetske učinkovitosti</t>
  </si>
  <si>
    <t>2.2.1.Poticanje energetske učinkovitosti i korištenja obnovljivih izvora energije</t>
  </si>
  <si>
    <t>Poboljšati uvjete rada u odgojno- obrazovnim institucijama</t>
  </si>
  <si>
    <t>3.1.1.Unaprjeđenje odgojno-obrazovne infrastrukture i obrazovnih programa</t>
  </si>
  <si>
    <t>Cilj Mjere RS</t>
  </si>
  <si>
    <t>Naziv mjere RS</t>
  </si>
  <si>
    <t>2019.</t>
  </si>
  <si>
    <t xml:space="preserve">POMOĆI IZ INOZEMSTVA I OD SUBJEKATA </t>
  </si>
  <si>
    <t>UNUTAR OPĆEG PRORAČUNA</t>
  </si>
  <si>
    <t>POMOĆI PRORAČUNU IZ DRUGIH PRORAČUNA</t>
  </si>
  <si>
    <t>POMOĆI OD IZVANPRORAČUNSKIH KORISNIKA</t>
  </si>
  <si>
    <t>POMOĆI TEMELJEM PRIJENOSA EU SREDSTAVA</t>
  </si>
  <si>
    <t>Potpore EU sredstva-en.obnova zgrade</t>
  </si>
  <si>
    <t>Kapitalne pomoći iz EU sredstva-NC</t>
  </si>
  <si>
    <t>Kapitalne pomoći iz DP-EU sredstva-Zaželi</t>
  </si>
  <si>
    <t>Prihodi od najma Društvenog doma</t>
  </si>
  <si>
    <t>Prihod od zakupa poljop.zemljišta</t>
  </si>
  <si>
    <t>Prihodi od prenamjene poljop.zemljišta</t>
  </si>
  <si>
    <t>Prihod služnosti prava puta od infrastr.operatera</t>
  </si>
  <si>
    <t>Prihod od zakupa i iznajmljivanja imovine</t>
  </si>
  <si>
    <t>Komunalna naknada</t>
  </si>
  <si>
    <t>Prihod od usluga vaganja</t>
  </si>
  <si>
    <t>Tek.pomoći-ŽP-sredstva za drva</t>
  </si>
  <si>
    <t>Pomoć iz FZOEU (sanacija smetlišta)</t>
  </si>
  <si>
    <t>Kapitalne pomoći iz ŽP-ceste i drugi projekti</t>
  </si>
  <si>
    <t>Potporee Hrvatskog zavoda za zapošljavanje</t>
  </si>
  <si>
    <t>RAZDJEL 001 PREDSTAVNIČKA I IZVRŠNA TIJELA</t>
  </si>
  <si>
    <t>GLAVA 00101: PREDSTAVNIČKA I IZVRŠNA TIJELA</t>
  </si>
  <si>
    <t>Program 01: Predstavnička i izvršna vlast</t>
  </si>
  <si>
    <t>Funkcijska klasifikacija: 01 - Opće javne usluge</t>
  </si>
  <si>
    <t>Izvor financiranja: 11 - Opći prihodi i primici</t>
  </si>
  <si>
    <t>BRUTO PLAĆA</t>
  </si>
  <si>
    <t>Doprinos za zapošljavanje</t>
  </si>
  <si>
    <t>OSTALI NESPOMENUTI RASHODI POSLOVANJA</t>
  </si>
  <si>
    <t>OSTALI RASHODI</t>
  </si>
  <si>
    <t>IZVARDENI RASHODI</t>
  </si>
  <si>
    <t>Tekuća zaliha</t>
  </si>
  <si>
    <t>Savjet potrošača-naknade</t>
  </si>
  <si>
    <t>Izvor financiranja: 41 - Pomoći</t>
  </si>
  <si>
    <t>Aktivnost 001010103: Izbori za EU parlament</t>
  </si>
  <si>
    <t>Troškovi izbora za EU parlament</t>
  </si>
  <si>
    <t>Program 02: Mjesna samouprava</t>
  </si>
  <si>
    <t>Funkcijska klasifikacija: 01 Opće javne usluge</t>
  </si>
  <si>
    <t>Izvori financiranja: 11 - Opći prihodi i primici</t>
  </si>
  <si>
    <t>Aktivnost: 001020101 Djelokrug mjesne samouprave</t>
  </si>
  <si>
    <t>Trroškovi izbora - MO</t>
  </si>
  <si>
    <t>RAZDJEL 002 JEDINSTVENI UPRAVNI ODJEL</t>
  </si>
  <si>
    <t>GLAVA 00201: jedinstveni upravni odjel</t>
  </si>
  <si>
    <t>Aktivnost A002010101: Redovni rad Jedinstvenog upravnog</t>
  </si>
  <si>
    <t>odjela</t>
  </si>
  <si>
    <t>Ostali rashodi za zaposlene (regres, božićnice,..)</t>
  </si>
  <si>
    <t>Materijal i sred. za čišćenje</t>
  </si>
  <si>
    <t>Radna i zaštitna odjeća i obuća</t>
  </si>
  <si>
    <t>Izdaci reklamiranja i objave oglasa</t>
  </si>
  <si>
    <t>Najam ostale opreme</t>
  </si>
  <si>
    <t>Najam računalnih programa</t>
  </si>
  <si>
    <t>Geodetske usluge</t>
  </si>
  <si>
    <t>Konzultantske usluge</t>
  </si>
  <si>
    <t>Usluga slanja e-računa</t>
  </si>
  <si>
    <t>DP-1% prihoda</t>
  </si>
  <si>
    <t>Ostale nespomenute usluge</t>
  </si>
  <si>
    <t>Članarine- Udruga Općina,LAG, TZ</t>
  </si>
  <si>
    <t>Aktivnost: 002010102 - Financije</t>
  </si>
  <si>
    <t>Aktivnost A002010103: Izrada dokumentacije</t>
  </si>
  <si>
    <t>NEMATERIJALNA PROIZVEDENE IMOVINA</t>
  </si>
  <si>
    <t>Izrada projektne natječajne dokumentacije</t>
  </si>
  <si>
    <t xml:space="preserve">Program 02: Zapošljavanje osoba na javnim radovima </t>
  </si>
  <si>
    <t>i stručnom osposobljavanju</t>
  </si>
  <si>
    <t>Izvor financiranja:41 - Pomoći ; 11 - Opći prihodi i primici</t>
  </si>
  <si>
    <t xml:space="preserve">Aktivnost A002020101: Redovni rad osoba na javnim radovima </t>
  </si>
  <si>
    <t xml:space="preserve">RASHODI ZA ZAPOSLENE </t>
  </si>
  <si>
    <t>Ostali rashodi za zaposlene</t>
  </si>
  <si>
    <t>NAKNADE ZA PRIJEVOZ</t>
  </si>
  <si>
    <t>GLAVA 00202: Poljoprivreda i poduzetništvo</t>
  </si>
  <si>
    <t>Program 01: Unaprjeđenje poljoprivrede</t>
  </si>
  <si>
    <t>Funkcijska klasifikacija: 04 - Ekonomski poslovi</t>
  </si>
  <si>
    <t xml:space="preserve">Aktivnost: 002020101: Poticanje poljoprivredne proizvodnje </t>
  </si>
  <si>
    <t>i stočarstva</t>
  </si>
  <si>
    <t>Poljoprivredni redar</t>
  </si>
  <si>
    <t xml:space="preserve">GLAVA 00203: Prostorno planiranje, uređenje </t>
  </si>
  <si>
    <t>i komunalne djelatnosti</t>
  </si>
  <si>
    <t>Funkcijska klasifikacija: 06 - Unaprjeđenje stanovanja i zajednice</t>
  </si>
  <si>
    <t xml:space="preserve">Izvor financiranja: 11 - Opći prihodi i primici; 31 - Prihodi za posebne namjene; </t>
  </si>
  <si>
    <t xml:space="preserve">Aktivnost: 002030101: Održavanje javnih površine i nerazvrstanih </t>
  </si>
  <si>
    <t>cesta</t>
  </si>
  <si>
    <t>Sadnice i cvijeće</t>
  </si>
  <si>
    <t>Materijal za održavanje kosilica</t>
  </si>
  <si>
    <t>Usluge održavanja kosilica</t>
  </si>
  <si>
    <t>Šodrenje, odgrtanje snijega, tek.održavanje cesta i mostova</t>
  </si>
  <si>
    <t>Program 02: Program građenja komunalne infrastrukture</t>
  </si>
  <si>
    <t>41 - Pomoći, Višak prihoda prethodnih godina</t>
  </si>
  <si>
    <t xml:space="preserve">Kapitalni projekt: 002030201: Rekonstrukcija i gradnja </t>
  </si>
  <si>
    <t>RASHODI ZA NABAVU PROIZVEDENE DUGOTRAJNE IMOVINE</t>
  </si>
  <si>
    <t>NC Kranjica Trepče</t>
  </si>
  <si>
    <t>Asfaltiranje nerazvrstanih cesta</t>
  </si>
  <si>
    <t xml:space="preserve">Kapitalni projekt: 002030202 - Rekonstrukcija sportskih </t>
  </si>
  <si>
    <t>i rekreacijskih prostora</t>
  </si>
  <si>
    <t>Rekonstrukcija ograde oko nogometnog igrališta</t>
  </si>
  <si>
    <t>na mjesnom groblju</t>
  </si>
  <si>
    <t xml:space="preserve">Program 03: Razvoj i upravljanje sustavom vodoopskrbe, </t>
  </si>
  <si>
    <t>odvodnje i zaštite voda</t>
  </si>
  <si>
    <t>Izvor financiranja: 11 - Opći prihodi i primici; 41 - Pomoći</t>
  </si>
  <si>
    <t>Kapitalni projekt: 002030301: Izgradnja sekundarnog vodovoda</t>
  </si>
  <si>
    <t>odvodnje</t>
  </si>
  <si>
    <t>Program 04: Zaštita i uređenje okoliša</t>
  </si>
  <si>
    <t>Funkcijska klasifikacija: 05 - Zaštita okoliša</t>
  </si>
  <si>
    <t>Aktivnost: 002030401: Zaštita i uređenje okoliša</t>
  </si>
  <si>
    <t>Projekt "Održive misli"</t>
  </si>
  <si>
    <t>Održavanje javnih površina( septičke, kontejneri)</t>
  </si>
  <si>
    <t>Komunalni redar</t>
  </si>
  <si>
    <t>Nabava posuda za prikupljanje recikl.otpada</t>
  </si>
  <si>
    <t>Nabava posuda za prikupljanje komunalnog otpada</t>
  </si>
  <si>
    <t>VIŠEGODIŠNJI NASADI</t>
  </si>
  <si>
    <t>Drvored-Mirogojska</t>
  </si>
  <si>
    <t>Program 05: Veterinarska zaštita okoliša</t>
  </si>
  <si>
    <t>Aktivnost: 002030501: Veterinarske usluge</t>
  </si>
  <si>
    <t>Program 06: Izgradnja i održavanje ostale komunalne infrastrukture</t>
  </si>
  <si>
    <t xml:space="preserve">Aktivnost: 002030601: Održavanje objekata komunalne </t>
  </si>
  <si>
    <t>infrastrukture</t>
  </si>
  <si>
    <t>Održavanje skele, godišnji pregled i registracija</t>
  </si>
  <si>
    <t>Sređivanje imov.-pravnih odnosa, legalizacija</t>
  </si>
  <si>
    <t>objektima</t>
  </si>
  <si>
    <t>RASHODI ZA DODATNA ULAGANJA NA NEFIN.IMOVINI</t>
  </si>
  <si>
    <t>DODATNA ULAGANJA NA GRAĐEVINSKIM OBJEKTIMA</t>
  </si>
  <si>
    <t>Energetska obnova općinske zgrade</t>
  </si>
  <si>
    <t>Rekonstrukcija Društvenog doma</t>
  </si>
  <si>
    <t>GLAVA 00204: Odgoj i obrazovanje</t>
  </si>
  <si>
    <t>Program 01: Predškolski odgoj</t>
  </si>
  <si>
    <t>Funkcijska klasifikacija: 0911 - Predškolsko obrazovanje</t>
  </si>
  <si>
    <t>Korisnik: Dječji vrtić "Košutica"</t>
  </si>
  <si>
    <t>Otpremnina</t>
  </si>
  <si>
    <t>Usluge telefona i pošte, HRT</t>
  </si>
  <si>
    <t>Usluga izrade dokumentacije</t>
  </si>
  <si>
    <t>DODATNA ULAGANJA NA NEFIN.IMOV.</t>
  </si>
  <si>
    <t>Rekonstrukcija sanitarnog čvora</t>
  </si>
  <si>
    <t>Kapitalni projekt 002040102: Nabava vanjskih igrala</t>
  </si>
  <si>
    <t>Nabava vansjkih igrala - Dječji vrtić</t>
  </si>
  <si>
    <t>Program 02: Osnovnoškolsko obrazovanje</t>
  </si>
  <si>
    <t>Funkcijska klasifikacija: 0912 - Osnovno obrazovanje</t>
  </si>
  <si>
    <t>Poboljšanje standarda i školske aktivnosti OŠ Ferdinandovac</t>
  </si>
  <si>
    <t>Program 03: Srednjoškolsko obrazovanje</t>
  </si>
  <si>
    <t>Funkcijska klasifikacija: 092 - Srednjoškolsko obrazovanje</t>
  </si>
  <si>
    <t>Program 04: Visoka naobrazba</t>
  </si>
  <si>
    <t>Funkcijska klasifikacija: 094 - Visoka naobrazba</t>
  </si>
  <si>
    <t>Aktivnost A002040203: Studentske stipendije</t>
  </si>
  <si>
    <t>Program 01: Protupožarna zaštita</t>
  </si>
  <si>
    <t>Funkcijska klasifikacija: 032 - Protupožarna zaštita</t>
  </si>
  <si>
    <t>Aktivnost: 002050101: Sufinanciranje rada vatrogasnih društava, zajednica i postrojbi</t>
  </si>
  <si>
    <t>Program 02: Civilna zaštita</t>
  </si>
  <si>
    <t>Funkcijska klasifikacija: 03 - Javni red i sigurnost</t>
  </si>
  <si>
    <t>Aktivnost: 002050102: Sufinanciranje rada civilne zaštite i HGSS-a</t>
  </si>
  <si>
    <t>Donacija - HGSS</t>
  </si>
  <si>
    <t>GLAVA 00206: REKREACIJA, KULTURA, RELIGIJA</t>
  </si>
  <si>
    <t>Program 01: Program javnih potreba u sportu</t>
  </si>
  <si>
    <t>Funkcijska klasifikacija: 08 - Rekreacija, kultura, religija</t>
  </si>
  <si>
    <t>TEKUĆE DONACIJE - sportske udruge</t>
  </si>
  <si>
    <t>Program 02: Program javnih potreba u kulturi</t>
  </si>
  <si>
    <t>TEKUĆE DONACIJE - tehnička kultura</t>
  </si>
  <si>
    <t>Program 03: Program sufinanc. vjerskih udruga i zajednica</t>
  </si>
  <si>
    <t>GLAVA 00207: ZDRAVSTVO I SOCIJALNA SKRB</t>
  </si>
  <si>
    <t>Funkcijska klasifikacija: 10 - Socijalna zaštita</t>
  </si>
  <si>
    <t>Aktivnost A002070101: Pomoć obiteljima</t>
  </si>
  <si>
    <t>Sufinanciranje drva za ogrijev obiteljima</t>
  </si>
  <si>
    <t>Pomoć mladim obiteljima-stambeno zbrinjavanje</t>
  </si>
  <si>
    <t>Sufinanciranje gerontodomaćice - Mariška</t>
  </si>
  <si>
    <t>Aktivnost A002070102: Pokloni djeci za blagdane</t>
  </si>
  <si>
    <t>OSTALE NAKNADE GRAĐANIMA I KUĆANSTVIMA</t>
  </si>
  <si>
    <t>Pokloni djeci za blagdane</t>
  </si>
  <si>
    <t>Kapitalni projekt 002070103 : Brižne žene Podravske</t>
  </si>
  <si>
    <t>PLAĆE ZA REDOVAN RAD</t>
  </si>
  <si>
    <t>Plaće za zaposlene žene</t>
  </si>
  <si>
    <t>Dio plaće koordinatora</t>
  </si>
  <si>
    <t>Doprinosi za zdravstveno osiguranje koordinatora</t>
  </si>
  <si>
    <t>Troškovi prijevoza do korisnika</t>
  </si>
  <si>
    <t>PRIJEVOZNA SREDSTVA</t>
  </si>
  <si>
    <t>Nabava bicikala</t>
  </si>
  <si>
    <t>Program 02: Humanitarna skrb kroz udruge građana</t>
  </si>
  <si>
    <t>Aktivnost A002070201:Sufinanciranje udruga i društava</t>
  </si>
  <si>
    <t>Tekuće donacije udrugama</t>
  </si>
  <si>
    <t>Sufinanciranje rada Crvenog križa</t>
  </si>
  <si>
    <t>Društvo multiple skleroze</t>
  </si>
  <si>
    <t>Funkcijska klasifikacija: 07 - Zdravstvo</t>
  </si>
  <si>
    <t>Aktivnost A002070202: Sufinanciranje zdravstvenih usluga</t>
  </si>
  <si>
    <t xml:space="preserve">Donacija za TIM 2 </t>
  </si>
  <si>
    <t>Program 01: Djelatnost udruga građana</t>
  </si>
  <si>
    <t>Aktivnost A002080101: Sufinanciranje projekata</t>
  </si>
  <si>
    <t>Br.računa</t>
  </si>
  <si>
    <t>Usluge održavanja i odvoza smeća s mjesnog groblja</t>
  </si>
  <si>
    <t xml:space="preserve">GLAVA 00205: ORGANIZACIJA I PROVOĐENJE ZAŠTITE </t>
  </si>
  <si>
    <t>Ostali izdaci vezani uz zaštitu okoliša</t>
  </si>
  <si>
    <t>GLAVA 00208: POTICANJE RAZVOJA CIVILNOG DRUŠTVA</t>
  </si>
  <si>
    <t xml:space="preserve">Prihodi i rashodi prema ekonomskoj klasifikaciji (Tablica 1.), prema izvorima financiranja (Tablica 2.) te rashodi prema funkcijskoj klasifikaciji (Tablica 3.) </t>
  </si>
  <si>
    <t xml:space="preserve">Ukupni rashodi i izdaci raspoređeni su na dva razdjela: Predstavnička i izvršna tijela i Jedinstveni upravni odjel, koji je raspoređen na 8 glava: </t>
  </si>
  <si>
    <t>Jedinstveni upravni odjel, Poljoprivreda i poduzetništvo, Prostorno  planiranje, uređenje i komunalne djelatnosti, Odgoj i obrazovanje, organizacija i provođenje</t>
  </si>
  <si>
    <t>zaštite i spašavanja, Rekreacija, kultura, religija, Zdravstvo i socijalna skrb, Poticanje razvoja civilnog društva.</t>
  </si>
  <si>
    <t>PLAĆE</t>
  </si>
  <si>
    <t>Plaće za redovan rad</t>
  </si>
  <si>
    <t>Doprinosi za zapošljavanje</t>
  </si>
  <si>
    <t>Službena putovanja ( dnevnice i prijevoz)</t>
  </si>
  <si>
    <t>Stručno usavršavanje zaposlenika</t>
  </si>
  <si>
    <t>Energija</t>
  </si>
  <si>
    <t>Usluge telefona, pošte i prijevoza</t>
  </si>
  <si>
    <t>Usluge tekućeg i investicijskog održavanja</t>
  </si>
  <si>
    <t>Usluge promidžbe i informiranja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</si>
  <si>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</si>
  <si>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</si>
  <si>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</si>
  <si>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</si>
  <si>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</si>
  <si>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OST.NESPOMENUTI RASHODI POSLOVANJA</t>
  </si>
  <si>
    <t>Subvencije poljoprivrednicima</t>
  </si>
  <si>
    <t>POMOĆI UNUTAR OPĆE DRŽAVE</t>
  </si>
  <si>
    <t>Pomoći unutar opće države</t>
  </si>
  <si>
    <t>Grad Đurđevac-za JVP</t>
  </si>
  <si>
    <t>Komunalni i poljoprivredni redar</t>
  </si>
  <si>
    <t>OSTALE NAKN.GRAĐANIMA I KUĆANSTVIMA</t>
  </si>
  <si>
    <t xml:space="preserve">Naknade građanima i kućanstvima </t>
  </si>
  <si>
    <t>Tekuće donacije u novcu</t>
  </si>
  <si>
    <t>IZVANREDNI RASHODI</t>
  </si>
  <si>
    <t>Tekuća rezerva</t>
  </si>
  <si>
    <t>RASHODI ZA NABAVU NEFIN.IMOVINE</t>
  </si>
  <si>
    <t>Ceste i ostali prometni objekti</t>
  </si>
  <si>
    <t>Ostali građevinski objekti</t>
  </si>
  <si>
    <t>Uredska oprema i namještaj</t>
  </si>
  <si>
    <t>Ostala oprema</t>
  </si>
  <si>
    <t>Ostali uređaji i strojevi</t>
  </si>
  <si>
    <t>Oprema za ostale namjene</t>
  </si>
  <si>
    <t>Nematerijalna proizvedena imovina</t>
  </si>
  <si>
    <t>RAČUN ZADUŽIVANJA/FINANCIRANJA</t>
  </si>
  <si>
    <t>IZDACI ZA FINANCIJSKU IMOVINU</t>
  </si>
  <si>
    <t>IZDACI ZA UDJELE</t>
  </si>
  <si>
    <t>PRIMLJENI KREDITI</t>
  </si>
  <si>
    <t>KRATKOROČNA POZAJMICA</t>
  </si>
  <si>
    <t>Naknade za rad pred.i izvršnih tijela i povjerenstava</t>
  </si>
  <si>
    <t>Članarine</t>
  </si>
  <si>
    <t>Standard djece školske dobi i školske aktivnosti</t>
  </si>
  <si>
    <t>Pristojbe i naknade</t>
  </si>
  <si>
    <t>Materijal za održavanje</t>
  </si>
  <si>
    <t>Rekonstrukcija ograde</t>
  </si>
  <si>
    <t>Višegodišnji nasadi</t>
  </si>
  <si>
    <t>DODATNA ULAGANJA NA NEFIN.IMOVINI</t>
  </si>
  <si>
    <t>Rekonstrukcije i energetske obnove zgrada javne namjene</t>
  </si>
  <si>
    <t>Prijevozna sredstva</t>
  </si>
  <si>
    <t>REPUBLIKA HRVATSKA</t>
  </si>
  <si>
    <t>KOPRIVNIČKO - KRIŽEVAČKA ŽUPANIJA</t>
  </si>
  <si>
    <t>OPĆINA FERDINANDOVAC</t>
  </si>
  <si>
    <t>Uređenje groblja</t>
  </si>
  <si>
    <t>Nabava vanjskih igrala u Dječjem vrtiću</t>
  </si>
  <si>
    <t>UZVORI SREDSTAVA</t>
  </si>
  <si>
    <t>Općinski proračun - vlastita sredstva</t>
  </si>
  <si>
    <t>Potpore i sufinanciranja</t>
  </si>
  <si>
    <t>Ukupno:</t>
  </si>
  <si>
    <t xml:space="preserve">                                POTPREDSJEDNIK:</t>
  </si>
  <si>
    <t xml:space="preserve">                                    Darko Marić</t>
  </si>
  <si>
    <t xml:space="preserve">                                              IZVJEŠĆE O PROVEDBI PLANA RAZVOJNIH PROGRAMA</t>
  </si>
  <si>
    <t xml:space="preserve">Pomoći za provedbu izbora </t>
  </si>
  <si>
    <t>Aglomeracija-dokumentacija</t>
  </si>
  <si>
    <t>Izmjena stolaije</t>
  </si>
  <si>
    <t>nerazvrstanih cesta i mostova</t>
  </si>
  <si>
    <t>Modernizacija javne rasvjete</t>
  </si>
  <si>
    <t>Procjena rizika od velikih nesreća</t>
  </si>
  <si>
    <t>Izrada Procjene ugroženosti i plana zaštite od požara</t>
  </si>
  <si>
    <t>RASHODI ZA NABAVU PROIZV.DUGOTR.IMOVINE</t>
  </si>
  <si>
    <t>Igralište</t>
  </si>
  <si>
    <t>IZDACI ZA UDJELE U GLAVNICI</t>
  </si>
  <si>
    <t>Izdaci za udjele</t>
  </si>
  <si>
    <t>Izrada Izvješća i planova</t>
  </si>
  <si>
    <t>Aktivnost A002010104: Nabava opreme i namještaja</t>
  </si>
  <si>
    <t>UREDSKA OPREMA I NAMJEŠTAJ</t>
  </si>
  <si>
    <t>Ostvareni prihodi od pomoći znatno su veći od ostvarenja u prethodnoj godini, a odnose se na kapitalne pomoći iz EU za izgradnju nerazvrstane ceste,</t>
  </si>
  <si>
    <t xml:space="preserve">pomoći obiteljima slabijeg imovinskog stanja, porodiljne naknade, sufinanciranje prijevoza učenika srednjih škola, studentske stipendije, programa pomoći starijim </t>
  </si>
  <si>
    <t>i nemoćnim osobama, sufinanciranje prehrane i udžbenika učenicima osnovne škole, sufinanciranje troškova edukacije djece s posebnim potrebama</t>
  </si>
  <si>
    <t xml:space="preserve">PRIHODI OD PRODAJE NEFINANCIJSKE </t>
  </si>
  <si>
    <t>IMOVINE</t>
  </si>
  <si>
    <t xml:space="preserve">RASHODI ZA NABAVU NEFINANCIJSKE </t>
  </si>
  <si>
    <t>PRETHODNIH GODINA</t>
  </si>
  <si>
    <t xml:space="preserve">UKUPAN DONOS VIŠKA/MANJKA IZ </t>
  </si>
  <si>
    <t>PRIMICI OD FINANC.IMOVINE I ZADUŽIVANJA</t>
  </si>
  <si>
    <t>RASHODI ZA NABAVU PROIZV. DUGOTRAJNE IMOVINE</t>
  </si>
  <si>
    <t>PRIMICI OD FINANC. IMOVINE I ZADUŽIVANJA</t>
  </si>
  <si>
    <t>Aktivnost A001010101: Općinski načelnik i zamjenik nač.</t>
  </si>
  <si>
    <t xml:space="preserve">Aktivnost 001010102: Općinsko vijeće i radna tijela </t>
  </si>
  <si>
    <t>Općinskog vijeća</t>
  </si>
  <si>
    <t>IZDACI ZA UDJELE U GLAVNICI TROG.DRUŠTAVA</t>
  </si>
  <si>
    <t>Program 01: Opći, upravni i financ. računovod. poslovi</t>
  </si>
  <si>
    <t>RASHODI ZA NABAVU PROIZVEDENE FINANC. IMOVINE</t>
  </si>
  <si>
    <t>RASHODI ZA NABAVU PROIZV. FINANC. IMOVINE</t>
  </si>
  <si>
    <t>Program 01: Program održav. komunalne infrastrukture</t>
  </si>
  <si>
    <t xml:space="preserve">Aktivnost: 002030102 - Održ.i moderniz.mreže javne </t>
  </si>
  <si>
    <t>rasvjete</t>
  </si>
  <si>
    <t>RASHODI ZA NABAVU PROIZV.DUGOTRAJNE IMOVINE</t>
  </si>
  <si>
    <t>Aktivnost A002040101: Redovni rad DV "Košutica"</t>
  </si>
  <si>
    <t xml:space="preserve">Aktivnost A002040201: Unaprjeđenje nastave u </t>
  </si>
  <si>
    <t>Osnovnoj školi</t>
  </si>
  <si>
    <t xml:space="preserve">Aktivnost A002040202: Sufinanc.prijevoza učenika </t>
  </si>
  <si>
    <t>srednjih škola</t>
  </si>
  <si>
    <t xml:space="preserve">Aktivnost 002060101: Sufinanciranje programa </t>
  </si>
  <si>
    <t>sportskih udruga</t>
  </si>
  <si>
    <t xml:space="preserve">Aktivnost 002060201: Sufinanc. udruga u kulturi i </t>
  </si>
  <si>
    <t>tehničkoj kulturi</t>
  </si>
  <si>
    <t>te potpore mladim obiteljima kod kupnje ili adaptacije objekta za stanovanje.</t>
  </si>
  <si>
    <t>Izvršenje I-VI</t>
  </si>
  <si>
    <t>za 2020.</t>
  </si>
  <si>
    <t>2020.</t>
  </si>
  <si>
    <t>(4/3)x100</t>
  </si>
  <si>
    <t xml:space="preserve">   (4/2)x100</t>
  </si>
  <si>
    <t xml:space="preserve">            o izvršenju Proračuna Općine Ferdinandovac za prvo polugodište 2020. godine</t>
  </si>
  <si>
    <t>01.01.-30.06.20.</t>
  </si>
  <si>
    <t>01.01.-30.06.19.</t>
  </si>
  <si>
    <t>(4/2)</t>
  </si>
  <si>
    <t>Tablica 1.: Prihodi i rashodi prema ekonomskoj klasifikaciji izvršeni su u prvom polugodištu 2020. godine  kako slijedi:</t>
  </si>
  <si>
    <t>I.-VI.2019.</t>
  </si>
  <si>
    <t>I.-VI.2020.</t>
  </si>
  <si>
    <t>Kompenzacijske mjere</t>
  </si>
  <si>
    <t>Pomoći iz DP-projektna dok.-crkva</t>
  </si>
  <si>
    <t>Pomoći iz DP-EU-ulaganje u zajednicu (Dr.dom)</t>
  </si>
  <si>
    <t>Pomoći iz DP-poučne staze</t>
  </si>
  <si>
    <t>Pomoći iz DP-demografija</t>
  </si>
  <si>
    <t>Kapitalne pomoći iz DP-nerazv.ceste-NC3</t>
  </si>
  <si>
    <t>Kapitalne pomoći iz EU-sanacija smetlišta</t>
  </si>
  <si>
    <t>Prihodi od prijevoza skelom</t>
  </si>
  <si>
    <t>NEMATERIJALNA PROIZVEDENA IMOVINA</t>
  </si>
  <si>
    <t>Nabava računalnih programa</t>
  </si>
  <si>
    <t>Materijal za tekuće održavanje javnih površina</t>
  </si>
  <si>
    <t>Održavanje parkova</t>
  </si>
  <si>
    <t>Izgradnja ograde i pješačke staze na groblju; uređenje</t>
  </si>
  <si>
    <t>Usluge objave u EOJN</t>
  </si>
  <si>
    <t>Usluge promidžbe i vidljivosti</t>
  </si>
  <si>
    <t>Usluge provedbe postupaka javne nabave</t>
  </si>
  <si>
    <t>Usluge stručnog nadzora</t>
  </si>
  <si>
    <t>Usluge upravljanja projektom</t>
  </si>
  <si>
    <t>Usluge izrade dokumentacije</t>
  </si>
  <si>
    <t>RASHODI ZA NABAVU NEPROIZVEDENE DUGOTRAJNE IMOVINE</t>
  </si>
  <si>
    <t>Radovi na sanaciji smetlišta</t>
  </si>
  <si>
    <t>Mobilno reciklažno dvorište</t>
  </si>
  <si>
    <t>Program 07: Izgradnja i održavanje turističke infrastrukture</t>
  </si>
  <si>
    <t>Funkcijska klasifikacija: 08 - Rekreacija, kultura</t>
  </si>
  <si>
    <t>Izvor financiranja: 11 - Opći prihodi i primici; 41 - Pomoći; Višak prihoda prethodnih godina</t>
  </si>
  <si>
    <t xml:space="preserve">Aktivnost: 002030701: Izgradnja i održavanje </t>
  </si>
  <si>
    <t>turističke infrastrukture</t>
  </si>
  <si>
    <t>RASHODI ZA NABAVU PROIZV.DUGOT.IMOVINE</t>
  </si>
  <si>
    <t>Izgradnja i održavanje turističke infrastrukture</t>
  </si>
  <si>
    <t>Obnova domova</t>
  </si>
  <si>
    <t>Aktivnost A002060103: Sufinanciranje župe i župnog ureda</t>
  </si>
  <si>
    <t>Aktivnost A002060104: Sufinanciranje vjerskih udruga</t>
  </si>
  <si>
    <t>Sufinanciranje vjerskih udruga</t>
  </si>
  <si>
    <t>Sufinanciranje poštanskih usluga</t>
  </si>
  <si>
    <t>Kapitalni projekt: 002030203 - Izgradnja ograde i pješačke staze</t>
  </si>
  <si>
    <t>Kapitalni projekt: 002030402: Sanacija odlagališta smeća</t>
  </si>
  <si>
    <t>Kapitalni projekt: 002030404: Nabava opreme za zaštitu okoliša</t>
  </si>
  <si>
    <t>Kapitalni projekt: 002030405: Uređenje drvoreda</t>
  </si>
  <si>
    <t xml:space="preserve">Kapitalni projekt: 001020602: Dodatna ulaganja na građevinskim </t>
  </si>
  <si>
    <t>TEKUĆE DONACIJE- vjerske udruge</t>
  </si>
  <si>
    <t>OPĆINE FERDINANDOVAC U PRVOM POLUGODIŠTU 2020. GODINE</t>
  </si>
  <si>
    <t>Plan 2020.</t>
  </si>
  <si>
    <t>Izvršenje 01.01. do 30.06.2020.</t>
  </si>
  <si>
    <t>Ovo Izvješće o provedbi plana razvojnih programa sastavni je dio Izvještaja o izvršenju proračuna Općine Ferdinandovac za prvo polugodište 2020. godine.</t>
  </si>
  <si>
    <t>Održavanje i uređenje parkova</t>
  </si>
  <si>
    <t>Turistička infrastruktura</t>
  </si>
  <si>
    <t>Tekući plan</t>
  </si>
  <si>
    <t>za 2019.</t>
  </si>
  <si>
    <t>(5/4)</t>
  </si>
  <si>
    <t>(7)</t>
  </si>
  <si>
    <t>IZVOR FINANCIRANJA: 11 Opći prihodi i primici</t>
  </si>
  <si>
    <t>namjene</t>
  </si>
  <si>
    <t>IZVOR FINANCIRANJA: 41 Pomoći</t>
  </si>
  <si>
    <t>RASHODI</t>
  </si>
  <si>
    <t>primici</t>
  </si>
  <si>
    <t>I-VI 2019.</t>
  </si>
  <si>
    <t>Funkcija</t>
  </si>
  <si>
    <t>(5/3)</t>
  </si>
  <si>
    <t>01</t>
  </si>
  <si>
    <t>Opće javne usluge</t>
  </si>
  <si>
    <t>02</t>
  </si>
  <si>
    <t>Obrana</t>
  </si>
  <si>
    <t>03</t>
  </si>
  <si>
    <t>Javni red i sigurnost</t>
  </si>
  <si>
    <t>04</t>
  </si>
  <si>
    <t>Ekonomski poslovi</t>
  </si>
  <si>
    <t>05</t>
  </si>
  <si>
    <t>06</t>
  </si>
  <si>
    <t>Usluge unapređenja stanovanja i zajednice</t>
  </si>
  <si>
    <t>07</t>
  </si>
  <si>
    <t>Zdravstvo</t>
  </si>
  <si>
    <t>08</t>
  </si>
  <si>
    <t>Rekreacija, kultura i religija</t>
  </si>
  <si>
    <t>09</t>
  </si>
  <si>
    <t>Obrazovanje</t>
  </si>
  <si>
    <t>10</t>
  </si>
  <si>
    <t>Socijalna zaštita</t>
  </si>
  <si>
    <t>Članak 3.</t>
  </si>
  <si>
    <t>U Računu financiranja primici i izdaci prema ekonomskoj klasifikaciji (Tablica 1.) te primici i izdaci prema izvorima financiranja (Tablica 2.) izvršeni su kako</t>
  </si>
  <si>
    <t>slijedi:</t>
  </si>
  <si>
    <t>B. RAČUN FINANCIRANJA</t>
  </si>
  <si>
    <t>Tablica 1.: Primici i izdaci prema ekonomskoj klasifikaciji</t>
  </si>
  <si>
    <t>IZDACI ZA FINANC.IMOVINU I OTPLATE ZAJMOVA</t>
  </si>
  <si>
    <t>IZDACI ZA DIONICE I UDJELE U GLAVNICI</t>
  </si>
  <si>
    <t>RAČUN FINANCIRANJA - ANALITIČKI PRIKAZ</t>
  </si>
  <si>
    <t>(3/2)</t>
  </si>
  <si>
    <t>Tablica 2.: Primici i izdaci prema izvorima financiranja</t>
  </si>
  <si>
    <t>IZDACI</t>
  </si>
  <si>
    <t>I-VI 2020.</t>
  </si>
  <si>
    <t>IZVOR FINANCIRANJA: 31 Prihodi za posebne</t>
  </si>
  <si>
    <t xml:space="preserve">IZVORI FINANCIRANJA: 11 Opći prihodi i </t>
  </si>
  <si>
    <t xml:space="preserve">IZVOR FINANCIRANJA: 31. Prihodi za </t>
  </si>
  <si>
    <t>posebne namjene</t>
  </si>
  <si>
    <t>IZVOR FINANCIRANJA: VIŠAK PRIHODA I PRIMITAKA</t>
  </si>
  <si>
    <t>I-VI.2020.</t>
  </si>
  <si>
    <t>I.-VI. 2020.</t>
  </si>
  <si>
    <t>UZDACI ZA DIONICE I UDJELE U GLAVNICI</t>
  </si>
  <si>
    <t>Poslovni udjeli u trg.društvu Drava kom d.o.o.</t>
  </si>
  <si>
    <t>II. POSEBNI DIO</t>
  </si>
  <si>
    <t>Članak 4.</t>
  </si>
  <si>
    <t>Izvršenje rashoda i izdataka Proračuna po organizacijskoj klasifikaciji (Tablica 1.) te programskoj klasifikaciji (Tablica 2.) je sljedeće:</t>
  </si>
  <si>
    <t>Tablica 1.: Rashodi i izdaci po organizacijskoj klasifikaciji izvršeni su u prvom polugodištu 2020. godini  kako slijedi:</t>
  </si>
  <si>
    <t>Broj računa</t>
  </si>
  <si>
    <t>Izvršenje I. do</t>
  </si>
  <si>
    <t>za 2016.</t>
  </si>
  <si>
    <t>VI. 2019.</t>
  </si>
  <si>
    <t>(3/2)X100</t>
  </si>
  <si>
    <t>GLAVA 00101: PRED.I IZVRŠNA TIJELA</t>
  </si>
  <si>
    <t>RAZDJEL 002 JEDINSTVENI UPR.ODJEL</t>
  </si>
  <si>
    <t>GLAVA 00201: JEDINSTVENI UPRAVNI ODJEL</t>
  </si>
  <si>
    <t>GLAVA 00202: POLJOPRIVREDA I PODUZETNIŠTVO</t>
  </si>
  <si>
    <t>GLAVA 00203: PROSTORNO PLANIRANJE, UREĐENJE</t>
  </si>
  <si>
    <t xml:space="preserve">              I KOMUNALNE DJELATNOSTI</t>
  </si>
  <si>
    <t>GLAVA 00204: ODGOJ I OBRAZOVANJE</t>
  </si>
  <si>
    <t>GLAVA 00205: ORGANIZACIJA I PROVOĐENJE</t>
  </si>
  <si>
    <t xml:space="preserve">              ZAŠTITE I SPAŠAVANJA</t>
  </si>
  <si>
    <t>Tablica 2.: Rashodi i izdaci po programskoj klasifikaciji izvršeni su u prvom polugodištu 2020. godine  kako slijedi:</t>
  </si>
  <si>
    <t xml:space="preserve">Indeks </t>
  </si>
  <si>
    <t>Izvršenjem Proračuna utvrđen je višak prihoda u svoti od 951.153,69 kuna.</t>
  </si>
  <si>
    <t>Općina Ferdinandovac na dan 30.06.2020. godine nije imala duga po kreditima i pozajmicama.</t>
  </si>
  <si>
    <t xml:space="preserve">           U prvom polugodištu 2020. godine Općina Ferdinandovac nije se zaduživala. </t>
  </si>
  <si>
    <t xml:space="preserve">Općina Ferdinandovac je tijekom 2018., 2019. i u prvom polugodištu 2020. godine izdala osam bjanko zadužnica i to: Fondu za zaštitu okoliša i energetsku </t>
  </si>
  <si>
    <t xml:space="preserve">učinkovitist - tri zadužnice na iznose do 500.000,00 kuna, 50.000,00 kuna i 10.000,00 kuna, Ministarstvu regionalnog razvoja i fondova Europske unije - pet </t>
  </si>
  <si>
    <t>zadužnica na iznose do 500.000,00 kuna.</t>
  </si>
  <si>
    <t>Nepodmirene obveze na dan 30.06.2020. godine iznose 208.620,45 kuna, a odnose se na:</t>
  </si>
  <si>
    <t>Obveze za zaposlene i naknade troškova zaposlenima u iznosu 77.336,74 kuna,</t>
  </si>
  <si>
    <t>Obveze za materijal i energiju u iznosu 32.674,69 kuna,</t>
  </si>
  <si>
    <t>Obveze za ostale nespomenute rashode poslovanja u iznosu 5.447,81 kuna,</t>
  </si>
  <si>
    <t>Obveze za naknade građanima i kućanstvima u iznosu 31.199,00 kuna.</t>
  </si>
  <si>
    <t>Obveze za nabavu nefinancijske imovine u iznosu 7.500,00 kuna.</t>
  </si>
  <si>
    <t>Od ukupnog iznosa nepodmirenih obveza, nedospjele obveze iznose 188.942,27 kuna.</t>
  </si>
  <si>
    <t>Obveze za usluge u iznosu 54.462,21 kuna,</t>
  </si>
  <si>
    <t>Nenaplaćena potraživanja na dan 30.06.2020. godine iznose 526.728,49 kuna, a odnose se na:</t>
  </si>
  <si>
    <t>Potraživanja za poreze u iznosu 73.001,22 kuna,</t>
  </si>
  <si>
    <t>Potraživanja za koncesiju u iznosu 3.912,24 kuna,</t>
  </si>
  <si>
    <t>Potraživanja za komunalne naknade, komunalni i šumski doprinos te grobnu naknadu u iznosu 313.560,13 kuna,</t>
  </si>
  <si>
    <t>Potraživanja za zakup poslovnih prostora i povrat za troškove režija u iznosu 42.074,75 kuna ,</t>
  </si>
  <si>
    <t>Potraživanja za otkup stanova na kojima postoji stanarsko pravo u ukupnom iznosu do kraja otplate stanova  94.180,15 kuna.</t>
  </si>
  <si>
    <t>Od ukupnog iznosa nenaplaćenih potraživanja, nedospjela potraživanja iznose 225.108,84 kuna.</t>
  </si>
  <si>
    <t xml:space="preserve">Najveći udio u ostvarenju prihoda (25,82%) odnosi se na sredstva fiskalnog izravnanja, a udio prihoda od poreza i kompenzacijskih  mjera iznosi 11,76% </t>
  </si>
  <si>
    <t xml:space="preserve">Od kapitalnih pomoći iz Državnog proračuna, Općina Ferdinandovac je ostvarila kapitalne pomoći za demografske mjere te  izradu projektne </t>
  </si>
  <si>
    <t>Iz Županijskog proračuna realizirana su sredstva za sufinanciranje rekonstrukcije Društvenog doma, sufinanciranje rekonstrukcije javne rasvjete,</t>
  </si>
  <si>
    <t>održavanje nerazvrstanih cesta, isplatu sredstava za kupnju drva korisnicima zajamčene naknade te sufinanciranje izdataka dezinsekcije.</t>
  </si>
  <si>
    <t xml:space="preserve">Rashodi razdjela: Predstavnička i izvršna tijela  iznose 6,68 %,  a Jedinstveni upravni odjel 93,32 %. Izvršeni rashodi i izdaci po glavama unutar </t>
  </si>
  <si>
    <t>Jedinstvenog upravnog odjela u odnosu na ukupne rashode i izdatke: Jedinstveni upravni odjel 14,86 %, Poljoprivreda i poduzteništvo 0,39 %, Prostorno</t>
  </si>
  <si>
    <t>planiranje, uređenje i komunalne djelatnosti 55,38 %, Odgoj i obrazovanje 13,75 %, Organizacija i provođenje zaštite i spašavanja 1,74 %, Rekreacija, kultura,</t>
  </si>
  <si>
    <t>religija 1,47 %, Zdravstvo i socijalna skrb 5,73 %.</t>
  </si>
  <si>
    <t>i ostale opreme, izradu projektne dokumentacije, te energetsku obnovu zgrada.</t>
  </si>
  <si>
    <t xml:space="preserve">Rashodi za nabavu nefinancijske imovine odnose se na isplatu sredstava za rekonstukciju i održavanje nerazvrstanih cesta, nabavu namještaja </t>
  </si>
  <si>
    <t>za prvo polugodište 2020. godine.</t>
  </si>
  <si>
    <t>KLASA: 400-04/20-01/01</t>
  </si>
  <si>
    <t>KLASA: 401-04/20-01/01</t>
  </si>
  <si>
    <t>Kapitalne pomoći - sufin.EU proj. (en.obnova i smetlište)</t>
  </si>
  <si>
    <t>POMOĆI IZRAVNANJA ZA DEC.FUNKCIJE</t>
  </si>
  <si>
    <t>Kapitalni projekt: 002030403: Mobilno recikl.dvorište</t>
  </si>
  <si>
    <t>Program 06: Izgradnja i održav. ostale kom. Infrastruk.</t>
  </si>
  <si>
    <t>Program 07: Izgradnja i održavanje turističke infrastrukt.</t>
  </si>
  <si>
    <t>Program 03: Prog.sufinanc. vjerskih udruga i zajednica</t>
  </si>
  <si>
    <t>GLAVA 00208: POTICANJE RAZVOJA CIVIL. DRUŠTVA</t>
  </si>
  <si>
    <t>ZADUŽIVANJA</t>
  </si>
  <si>
    <t xml:space="preserve">PRIMICI OD FINANC. IMOVINE I </t>
  </si>
  <si>
    <t>IZDACI ZA FINANC.IMOVINU I OTPLATE</t>
  </si>
  <si>
    <t>IZVORI FINANC.: 11 Opći prihodi i primici</t>
  </si>
  <si>
    <t>GLAVA 00208: POTICANJE RAZVOJA CIVIL.DRUŠTVA</t>
  </si>
  <si>
    <t>ostvaren je u prvom polugodištu 2020. godine kako slijedi:</t>
  </si>
  <si>
    <t>Koprivničko - križevačke županije" broj 6/13 ,1/18. i 5/20),  Općinsko vijeće Općine Ferdinandovac na 37. sjednici održanoj 15. rujna 2020. donijelo je</t>
  </si>
  <si>
    <t>POLUGODIŠNJI IZVJEŠTAJ</t>
  </si>
  <si>
    <t xml:space="preserve">Proračun Općine Ferdinandovac za 2020. godinu ("Službeni glasnik Koprivničko-križevačke županije" broj 21/19. i 14/20) ( u daljnjem tekstu: Proračun) </t>
  </si>
  <si>
    <t>u računu prihoda i rashoda izvršeni su kako slijedi :</t>
  </si>
  <si>
    <t>B.</t>
  </si>
  <si>
    <t>Tablica 2.: Prihodi i rashodi prema izvorima financiranja izvršeni su u prvom polugodištu 2020. godine kako slijedi:</t>
  </si>
  <si>
    <t>Tablica 3.: Rashodi prema funkcijskoj klasifikaciji izvršeni su u prvom polugodištu 2019. godine kako slijedi:</t>
  </si>
  <si>
    <t>Članak 11.</t>
  </si>
  <si>
    <t>Članak 12.</t>
  </si>
  <si>
    <t>VI. ZAVRŠNE ODREDBE</t>
  </si>
  <si>
    <t>URBROJ: 2137/15-01-20-2</t>
  </si>
  <si>
    <t>Ferdinandovac, 15. rujna 2020.</t>
  </si>
  <si>
    <t>PREDSJEDNIK:</t>
  </si>
  <si>
    <t>Milan Kolar</t>
  </si>
  <si>
    <t>OPĆINSKO VIJEĆE</t>
  </si>
  <si>
    <t>URBROJ: 2137/15-01-20-02</t>
  </si>
  <si>
    <t>Ferdinandovac,  15. rujna 2020.</t>
  </si>
  <si>
    <t>Milan  Kolar</t>
  </si>
  <si>
    <t xml:space="preserve">                              OPĆINE FERDINANDOVAC ZA PRVO POLUGODIŠTE 2020. GODINE</t>
  </si>
  <si>
    <t xml:space="preserve">IZVJEŠĆE O KORIŠTENJU PRORAČUNSKE ZALIHE </t>
  </si>
  <si>
    <t xml:space="preserve">Ovaj Polugodišnji izvještaj o izvršenju Proračuna  objavit će se u "Službenom glasniku Koprivničko-križevačke županije". </t>
  </si>
  <si>
    <t xml:space="preserve">           Izvješće o provedbi Plana razvojnih programa Općine Ferdinandovac za prvo polugodište 2020. godine te Izvješće o korištenju proračunske zalihe Općine</t>
  </si>
  <si>
    <t xml:space="preserve"> Ferdinandovac u prvom polugodištu 2020. godine nalaze se u prilogu ovog Polugodišnjeg izvještaja o izvršenju Proračuna i čine njegov sastavni dio.</t>
  </si>
  <si>
    <t xml:space="preserve">       Ovo Izvješće o korištenju proračunske zalihe Općine Ferdinandovac u prvom polugodištu 2020. godine sastavni </t>
  </si>
  <si>
    <t xml:space="preserve">Ovo Izvješće o provedbi plana razvojnih programa sastavni je dio Polugodišnjeg izvještaja o izvršenju  Proračuna Općine Ferdinandovac </t>
  </si>
  <si>
    <t>je dio Polugodišnjeg izvještaja o izvršenju  Proračuna Općine Ferdinandovac za prvo polugodište 2020. godine.</t>
  </si>
  <si>
    <t xml:space="preserve">U rashode za zaposlene uključene su bruto plaće i doprinosi na plaće 7 zaposlenika Općine, 9 zaposlenica Dječjeg vrtića Košutica Ferdinandovac, </t>
  </si>
  <si>
    <t>te bruto plaće za 3 osobe na projektu "Brižne žene Podravske".</t>
  </si>
  <si>
    <t xml:space="preserve">           Zadužnice iz stavka 1. ovog članka bit će vraćene  Općini Ferdinandovac protekom vremena praćenja projekata.</t>
  </si>
  <si>
    <t xml:space="preserve">Zadužnice iz stavka 1. ovog članka izdane su kao instrumenti osiguranja pri provedbi sufinanciranih projekata. </t>
  </si>
  <si>
    <t xml:space="preserve">           Projekt sufinanciran sredstvima Ministarstva za demografiju, obitelj, mlade i i socijalnu politiku je uspješno završen te je Općini Ferdinandovac vraćena </t>
  </si>
  <si>
    <t>zadužnica na iznos do 500.000,00 kuna.</t>
  </si>
  <si>
    <t>V.I. OSTVARENJE PRIHODA I PRIMITAKA, RASHODA I IZDATAKA</t>
  </si>
  <si>
    <t>ukupnih prihoda. Ostvareni prihodi od imovine u prvom polugdištu 2020. godine iznose 9,50%.</t>
  </si>
  <si>
    <t>radove na energetskoj obnovi općinske zgrade, projektnu dokumentaciju za sanaciju odlagališta otpada te provedbu projekta "Brižne žene podravske".</t>
  </si>
  <si>
    <t>dokumentacije za sanaciju odlagališta otpada "Orl" u Općini Ferdinandovac.</t>
  </si>
  <si>
    <t>V.II. STANJE NENAPLAĆENIH POTRAŽIVANJA</t>
  </si>
  <si>
    <t>V.III. STANJE NEPODMIRENIH OBVEZA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</si>
</sst>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14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7" fillId="0" borderId="0"/>
  </cellStyleXfs>
  <cellXfs count="307">
    <xf numFmtId="0" fontId="0" fillId="0" borderId="0" xfId="0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5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5" fillId="0" borderId="0" xfId="0" applyFont="1" applyAlignment="1">
      <alignment horizontal="center"/>
    </xf>
    <xf numFmtId="0" fontId="11" fillId="0" borderId="0" xfId="0" applyFont="1"/>
    <xf numFmtId="2" fontId="6" fillId="0" borderId="0" xfId="0" applyNumberFormat="1" applyFont="1"/>
    <xf numFmtId="0" fontId="5" fillId="0" borderId="0" xfId="0" applyFont="1" applyAlignment="1"/>
    <xf numFmtId="0" fontId="0" fillId="0" borderId="0" xfId="0" applyFill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4" fontId="6" fillId="0" borderId="0" xfId="0" applyNumberFormat="1" applyFont="1" applyFill="1"/>
    <xf numFmtId="4" fontId="5" fillId="0" borderId="0" xfId="0" applyNumberFormat="1" applyFont="1" applyFill="1"/>
    <xf numFmtId="4" fontId="0" fillId="0" borderId="0" xfId="0" applyNumberFormat="1" applyFill="1"/>
    <xf numFmtId="4" fontId="4" fillId="0" borderId="0" xfId="0" applyNumberFormat="1" applyFont="1" applyFill="1"/>
    <xf numFmtId="4" fontId="8" fillId="0" borderId="0" xfId="0" applyNumberFormat="1" applyFont="1" applyFill="1"/>
    <xf numFmtId="0" fontId="12" fillId="0" borderId="0" xfId="0" applyFont="1"/>
    <xf numFmtId="0" fontId="4" fillId="0" borderId="0" xfId="0" applyFont="1" applyFill="1" applyBorder="1"/>
    <xf numFmtId="4" fontId="0" fillId="0" borderId="0" xfId="0" applyNumberFormat="1" applyFont="1" applyFill="1" applyBorder="1"/>
    <xf numFmtId="0" fontId="0" fillId="0" borderId="0" xfId="0" applyFill="1" applyBorder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4" fontId="5" fillId="0" borderId="0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4" fontId="4" fillId="0" borderId="0" xfId="0" applyNumberFormat="1" applyFont="1" applyBorder="1"/>
    <xf numFmtId="4" fontId="0" fillId="0" borderId="0" xfId="0" applyNumberFormat="1" applyBorder="1"/>
    <xf numFmtId="0" fontId="9" fillId="0" borderId="0" xfId="0" applyFont="1" applyBorder="1"/>
    <xf numFmtId="4" fontId="9" fillId="0" borderId="0" xfId="0" applyNumberFormat="1" applyFont="1" applyBorder="1"/>
    <xf numFmtId="4" fontId="7" fillId="0" borderId="0" xfId="0" applyNumberFormat="1" applyFont="1" applyBorder="1"/>
    <xf numFmtId="4" fontId="4" fillId="0" borderId="0" xfId="0" applyNumberFormat="1" applyFont="1" applyFill="1" applyBorder="1"/>
    <xf numFmtId="4" fontId="0" fillId="0" borderId="0" xfId="0" applyNumberFormat="1" applyFill="1" applyBorder="1"/>
    <xf numFmtId="0" fontId="0" fillId="0" borderId="0" xfId="0" applyFon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Fill="1" applyBorder="1"/>
    <xf numFmtId="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Fill="1"/>
    <xf numFmtId="0" fontId="9" fillId="0" borderId="0" xfId="0" applyFont="1" applyFill="1"/>
    <xf numFmtId="4" fontId="4" fillId="0" borderId="0" xfId="0" applyNumberFormat="1" applyFont="1"/>
    <xf numFmtId="0" fontId="5" fillId="0" borderId="0" xfId="0" applyFont="1" applyFill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4" fontId="6" fillId="0" borderId="0" xfId="0" applyNumberFormat="1" applyFont="1"/>
    <xf numFmtId="4" fontId="11" fillId="0" borderId="0" xfId="0" applyNumberFormat="1" applyFont="1"/>
    <xf numFmtId="4" fontId="11" fillId="0" borderId="0" xfId="0" applyNumberFormat="1" applyFont="1" applyFill="1"/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10" fillId="0" borderId="0" xfId="0" applyNumberFormat="1" applyFont="1" applyAlignment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Fill="1" applyAlignment="1">
      <alignment horizontal="center"/>
    </xf>
    <xf numFmtId="49" fontId="10" fillId="0" borderId="0" xfId="0" applyNumberFormat="1" applyFont="1"/>
    <xf numFmtId="49" fontId="5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Alignment="1">
      <alignment horizontal="center"/>
    </xf>
    <xf numFmtId="49" fontId="0" fillId="0" borderId="0" xfId="0" applyNumberFormat="1" applyBorder="1"/>
    <xf numFmtId="49" fontId="6" fillId="0" borderId="0" xfId="0" applyNumberFormat="1" applyFont="1" applyAlignment="1">
      <alignment horizontal="center"/>
    </xf>
    <xf numFmtId="4" fontId="7" fillId="0" borderId="0" xfId="0" applyNumberFormat="1" applyFont="1"/>
    <xf numFmtId="0" fontId="7" fillId="0" borderId="0" xfId="0" applyFont="1"/>
    <xf numFmtId="0" fontId="0" fillId="0" borderId="1" xfId="0" applyBorder="1"/>
    <xf numFmtId="0" fontId="4" fillId="0" borderId="1" xfId="0" applyFont="1" applyBorder="1"/>
    <xf numFmtId="4" fontId="4" fillId="0" borderId="1" xfId="0" applyNumberFormat="1" applyFont="1" applyBorder="1"/>
    <xf numFmtId="0" fontId="9" fillId="0" borderId="0" xfId="2"/>
    <xf numFmtId="0" fontId="9" fillId="0" borderId="0" xfId="2" applyBorder="1"/>
    <xf numFmtId="0" fontId="9" fillId="0" borderId="0" xfId="2" applyFont="1" applyBorder="1" applyAlignment="1"/>
    <xf numFmtId="49" fontId="6" fillId="0" borderId="1" xfId="2" applyNumberFormat="1" applyFont="1" applyBorder="1"/>
    <xf numFmtId="4" fontId="6" fillId="0" borderId="1" xfId="2" applyNumberFormat="1" applyFont="1" applyBorder="1" applyAlignment="1">
      <alignment horizontal="right"/>
    </xf>
    <xf numFmtId="0" fontId="6" fillId="0" borderId="1" xfId="2" applyFont="1" applyBorder="1"/>
    <xf numFmtId="49" fontId="4" fillId="0" borderId="1" xfId="2" applyNumberFormat="1" applyFont="1" applyFill="1" applyBorder="1" applyAlignment="1">
      <alignment horizontal="left" vertical="top" wrapText="1"/>
    </xf>
    <xf numFmtId="4" fontId="4" fillId="0" borderId="1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vertical="center"/>
    </xf>
    <xf numFmtId="49" fontId="15" fillId="0" borderId="1" xfId="2" applyNumberFormat="1" applyFont="1" applyFill="1" applyBorder="1" applyAlignment="1">
      <alignment horizontal="left" vertical="center"/>
    </xf>
    <xf numFmtId="4" fontId="14" fillId="0" borderId="1" xfId="2" applyNumberFormat="1" applyFont="1" applyFill="1" applyBorder="1" applyAlignment="1">
      <alignment horizontal="right" vertical="center"/>
    </xf>
    <xf numFmtId="0" fontId="14" fillId="0" borderId="1" xfId="2" applyFont="1" applyFill="1" applyBorder="1" applyAlignment="1">
      <alignment vertical="center" wrapText="1"/>
    </xf>
    <xf numFmtId="49" fontId="14" fillId="0" borderId="1" xfId="2" applyNumberFormat="1" applyFont="1" applyFill="1" applyBorder="1" applyAlignment="1">
      <alignment vertical="center"/>
    </xf>
    <xf numFmtId="49" fontId="15" fillId="0" borderId="1" xfId="2" applyNumberFormat="1" applyFont="1" applyFill="1" applyBorder="1" applyAlignment="1">
      <alignment horizontal="left" vertical="top" wrapText="1"/>
    </xf>
    <xf numFmtId="49" fontId="14" fillId="0" borderId="1" xfId="2" applyNumberFormat="1" applyFont="1" applyFill="1" applyBorder="1" applyAlignment="1">
      <alignment horizontal="left" vertical="center"/>
    </xf>
    <xf numFmtId="4" fontId="14" fillId="0" borderId="1" xfId="2" applyNumberFormat="1" applyFont="1" applyFill="1" applyBorder="1" applyAlignment="1">
      <alignment vertical="center" wrapText="1"/>
    </xf>
    <xf numFmtId="49" fontId="14" fillId="0" borderId="1" xfId="2" applyNumberFormat="1" applyFont="1" applyFill="1" applyBorder="1" applyAlignment="1">
      <alignment vertical="center" wrapText="1"/>
    </xf>
    <xf numFmtId="3" fontId="4" fillId="3" borderId="1" xfId="2" applyNumberFormat="1" applyFont="1" applyFill="1" applyBorder="1" applyAlignment="1">
      <alignment horizontal="center" vertical="center" wrapText="1" readingOrder="1"/>
    </xf>
    <xf numFmtId="3" fontId="4" fillId="3" borderId="1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3" fillId="0" borderId="0" xfId="2" applyFont="1" applyAlignment="1">
      <alignment horizontal="left"/>
    </xf>
    <xf numFmtId="44" fontId="3" fillId="0" borderId="0" xfId="1" applyFont="1" applyAlignment="1"/>
    <xf numFmtId="0" fontId="1" fillId="0" borderId="0" xfId="0" applyFont="1"/>
    <xf numFmtId="4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0" fontId="1" fillId="0" borderId="0" xfId="4"/>
    <xf numFmtId="0" fontId="1" fillId="0" borderId="0" xfId="4" applyBorder="1"/>
    <xf numFmtId="0" fontId="1" fillId="0" borderId="0" xfId="4" applyFont="1" applyBorder="1" applyAlignment="1"/>
    <xf numFmtId="0" fontId="1" fillId="0" borderId="0" xfId="4" applyFont="1" applyBorder="1" applyAlignment="1">
      <alignment horizontal="center"/>
    </xf>
    <xf numFmtId="0" fontId="1" fillId="0" borderId="0" xfId="4" applyFont="1"/>
    <xf numFmtId="4" fontId="6" fillId="0" borderId="0" xfId="4" applyNumberFormat="1" applyFont="1" applyBorder="1"/>
    <xf numFmtId="0" fontId="4" fillId="0" borderId="0" xfId="4" applyFont="1"/>
    <xf numFmtId="0" fontId="1" fillId="0" borderId="0" xfId="4" applyFont="1" applyBorder="1" applyAlignment="1">
      <alignment horizontal="center" vertical="center"/>
    </xf>
    <xf numFmtId="49" fontId="6" fillId="0" borderId="1" xfId="4" applyNumberFormat="1" applyFont="1" applyBorder="1"/>
    <xf numFmtId="49" fontId="6" fillId="0" borderId="1" xfId="4" applyNumberFormat="1" applyFont="1" applyBorder="1" applyAlignment="1">
      <alignment horizontal="left"/>
    </xf>
    <xf numFmtId="4" fontId="6" fillId="0" borderId="1" xfId="4" applyNumberFormat="1" applyFont="1" applyBorder="1" applyAlignment="1">
      <alignment horizontal="right"/>
    </xf>
    <xf numFmtId="0" fontId="6" fillId="0" borderId="1" xfId="4" applyFont="1" applyBorder="1"/>
    <xf numFmtId="49" fontId="4" fillId="0" borderId="1" xfId="4" applyNumberFormat="1" applyFont="1" applyFill="1" applyBorder="1" applyAlignment="1">
      <alignment horizontal="left" vertical="top" wrapText="1"/>
    </xf>
    <xf numFmtId="49" fontId="4" fillId="0" borderId="1" xfId="4" applyNumberFormat="1" applyFont="1" applyFill="1" applyBorder="1" applyAlignment="1">
      <alignment horizontal="left" vertical="center" wrapText="1"/>
    </xf>
    <xf numFmtId="4" fontId="4" fillId="0" borderId="1" xfId="4" applyNumberFormat="1" applyFont="1" applyFill="1" applyBorder="1" applyAlignment="1">
      <alignment horizontal="right" vertical="center"/>
    </xf>
    <xf numFmtId="0" fontId="4" fillId="0" borderId="1" xfId="4" applyFont="1" applyFill="1" applyBorder="1" applyAlignment="1">
      <alignment horizontal="left" vertical="center" wrapText="1"/>
    </xf>
    <xf numFmtId="49" fontId="4" fillId="0" borderId="1" xfId="4" applyNumberFormat="1" applyFont="1" applyFill="1" applyBorder="1" applyAlignment="1">
      <alignment vertical="center"/>
    </xf>
    <xf numFmtId="4" fontId="15" fillId="0" borderId="1" xfId="4" applyNumberFormat="1" applyFont="1" applyFill="1" applyBorder="1" applyAlignment="1">
      <alignment horizontal="right" vertical="center"/>
    </xf>
    <xf numFmtId="0" fontId="15" fillId="0" borderId="1" xfId="4" applyFont="1" applyFill="1" applyBorder="1" applyAlignment="1">
      <alignment horizontal="left" vertical="center" wrapText="1"/>
    </xf>
    <xf numFmtId="0" fontId="14" fillId="0" borderId="1" xfId="4" applyFont="1" applyFill="1" applyBorder="1" applyAlignment="1">
      <alignment horizontal="left" vertical="center" wrapText="1"/>
    </xf>
    <xf numFmtId="49" fontId="15" fillId="0" borderId="1" xfId="4" applyNumberFormat="1" applyFont="1" applyFill="1" applyBorder="1" applyAlignment="1">
      <alignment horizontal="left" vertical="center"/>
    </xf>
    <xf numFmtId="49" fontId="14" fillId="0" borderId="1" xfId="4" applyNumberFormat="1" applyFont="1" applyFill="1" applyBorder="1" applyAlignment="1">
      <alignment horizontal="center" vertical="center"/>
    </xf>
    <xf numFmtId="4" fontId="14" fillId="0" borderId="1" xfId="4" applyNumberFormat="1" applyFont="1" applyFill="1" applyBorder="1" applyAlignment="1">
      <alignment horizontal="right" vertical="center"/>
    </xf>
    <xf numFmtId="0" fontId="14" fillId="0" borderId="1" xfId="4" applyFont="1" applyFill="1" applyBorder="1" applyAlignment="1">
      <alignment vertical="center" wrapText="1"/>
    </xf>
    <xf numFmtId="49" fontId="14" fillId="0" borderId="1" xfId="4" applyNumberFormat="1" applyFont="1" applyFill="1" applyBorder="1" applyAlignment="1">
      <alignment vertical="center"/>
    </xf>
    <xf numFmtId="49" fontId="14" fillId="0" borderId="1" xfId="4" applyNumberFormat="1" applyFont="1" applyFill="1" applyBorder="1" applyAlignment="1">
      <alignment horizontal="left" vertical="center"/>
    </xf>
    <xf numFmtId="4" fontId="14" fillId="0" borderId="1" xfId="4" applyNumberFormat="1" applyFont="1" applyFill="1" applyBorder="1" applyAlignment="1">
      <alignment horizontal="left" vertical="center"/>
    </xf>
    <xf numFmtId="4" fontId="14" fillId="0" borderId="1" xfId="4" applyNumberFormat="1" applyFont="1" applyFill="1" applyBorder="1" applyAlignment="1">
      <alignment vertical="center" wrapText="1"/>
    </xf>
    <xf numFmtId="49" fontId="14" fillId="0" borderId="1" xfId="4" applyNumberFormat="1" applyFont="1" applyFill="1" applyBorder="1" applyAlignment="1">
      <alignment vertical="center" wrapText="1"/>
    </xf>
    <xf numFmtId="49" fontId="15" fillId="0" borderId="1" xfId="4" applyNumberFormat="1" applyFont="1" applyFill="1" applyBorder="1" applyAlignment="1">
      <alignment horizontal="left" vertical="top" wrapText="1"/>
    </xf>
    <xf numFmtId="49" fontId="4" fillId="0" borderId="1" xfId="4" applyNumberFormat="1" applyFont="1" applyFill="1" applyBorder="1" applyAlignment="1">
      <alignment horizontal="left" vertical="center" wrapText="1" shrinkToFit="1"/>
    </xf>
    <xf numFmtId="49" fontId="4" fillId="2" borderId="1" xfId="4" applyNumberFormat="1" applyFont="1" applyFill="1" applyBorder="1" applyAlignment="1">
      <alignment horizontal="left" vertical="center" wrapText="1" readingOrder="1"/>
    </xf>
    <xf numFmtId="49" fontId="4" fillId="2" borderId="1" xfId="4" applyNumberFormat="1" applyFont="1" applyFill="1" applyBorder="1" applyAlignment="1">
      <alignment horizontal="left" vertical="center" wrapText="1"/>
    </xf>
    <xf numFmtId="4" fontId="4" fillId="2" borderId="1" xfId="4" applyNumberFormat="1" applyFont="1" applyFill="1" applyBorder="1" applyAlignment="1">
      <alignment horizontal="right" vertical="center" wrapText="1"/>
    </xf>
    <xf numFmtId="3" fontId="4" fillId="2" borderId="1" xfId="4" applyNumberFormat="1" applyFont="1" applyFill="1" applyBorder="1" applyAlignment="1">
      <alignment vertical="center" wrapText="1"/>
    </xf>
    <xf numFmtId="49" fontId="14" fillId="2" borderId="1" xfId="4" applyNumberFormat="1" applyFont="1" applyFill="1" applyBorder="1" applyAlignment="1">
      <alignment horizontal="center" vertical="center" wrapText="1" readingOrder="1"/>
    </xf>
    <xf numFmtId="49" fontId="14" fillId="2" borderId="1" xfId="4" applyNumberFormat="1" applyFont="1" applyFill="1" applyBorder="1" applyAlignment="1">
      <alignment horizontal="right" vertical="center" wrapText="1"/>
    </xf>
    <xf numFmtId="4" fontId="14" fillId="2" borderId="1" xfId="4" applyNumberFormat="1" applyFont="1" applyFill="1" applyBorder="1" applyAlignment="1">
      <alignment horizontal="right" vertical="center" wrapText="1"/>
    </xf>
    <xf numFmtId="3" fontId="4" fillId="3" borderId="1" xfId="4" applyNumberFormat="1" applyFont="1" applyFill="1" applyBorder="1" applyAlignment="1">
      <alignment horizontal="center" vertical="center" wrapText="1" readingOrder="1"/>
    </xf>
    <xf numFmtId="3" fontId="4" fillId="3" borderId="1" xfId="4" applyNumberFormat="1" applyFont="1" applyFill="1" applyBorder="1" applyAlignment="1">
      <alignment horizontal="center" vertical="center" wrapText="1"/>
    </xf>
    <xf numFmtId="0" fontId="1" fillId="0" borderId="0" xfId="4" applyFont="1" applyBorder="1" applyAlignment="1">
      <alignment horizontal="left"/>
    </xf>
    <xf numFmtId="0" fontId="1" fillId="0" borderId="0" xfId="4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Fill="1"/>
    <xf numFmtId="4" fontId="1" fillId="0" borderId="0" xfId="0" applyNumberFormat="1" applyFont="1" applyFill="1"/>
    <xf numFmtId="0" fontId="8" fillId="4" borderId="0" xfId="0" applyFont="1" applyFill="1"/>
    <xf numFmtId="0" fontId="5" fillId="5" borderId="0" xfId="0" applyFont="1" applyFill="1" applyBorder="1"/>
    <xf numFmtId="4" fontId="5" fillId="5" borderId="0" xfId="0" applyNumberFormat="1" applyFont="1" applyFill="1" applyBorder="1"/>
    <xf numFmtId="0" fontId="6" fillId="6" borderId="0" xfId="0" applyFont="1" applyFill="1" applyBorder="1"/>
    <xf numFmtId="4" fontId="4" fillId="6" borderId="0" xfId="0" applyNumberFormat="1" applyFont="1" applyFill="1" applyBorder="1"/>
    <xf numFmtId="0" fontId="6" fillId="7" borderId="0" xfId="0" applyFont="1" applyFill="1" applyBorder="1"/>
    <xf numFmtId="4" fontId="4" fillId="7" borderId="0" xfId="0" applyNumberFormat="1" applyFont="1" applyFill="1" applyBorder="1"/>
    <xf numFmtId="0" fontId="6" fillId="8" borderId="0" xfId="0" applyFont="1" applyFill="1" applyBorder="1"/>
    <xf numFmtId="4" fontId="0" fillId="8" borderId="0" xfId="0" applyNumberFormat="1" applyFill="1" applyBorder="1"/>
    <xf numFmtId="4" fontId="0" fillId="8" borderId="0" xfId="0" applyNumberFormat="1" applyFill="1"/>
    <xf numFmtId="0" fontId="6" fillId="9" borderId="0" xfId="0" applyFont="1" applyFill="1" applyBorder="1"/>
    <xf numFmtId="0" fontId="0" fillId="9" borderId="0" xfId="0" applyFill="1" applyBorder="1"/>
    <xf numFmtId="4" fontId="0" fillId="9" borderId="0" xfId="0" applyNumberFormat="1" applyFill="1" applyBorder="1"/>
    <xf numFmtId="4" fontId="0" fillId="9" borderId="0" xfId="0" applyNumberFormat="1" applyFill="1"/>
    <xf numFmtId="0" fontId="6" fillId="10" borderId="0" xfId="0" applyFont="1" applyFill="1" applyBorder="1"/>
    <xf numFmtId="0" fontId="0" fillId="10" borderId="0" xfId="0" applyFill="1" applyBorder="1"/>
    <xf numFmtId="4" fontId="4" fillId="10" borderId="0" xfId="0" applyNumberFormat="1" applyFont="1" applyFill="1" applyBorder="1"/>
    <xf numFmtId="0" fontId="4" fillId="10" borderId="0" xfId="0" applyFont="1" applyFill="1" applyBorder="1"/>
    <xf numFmtId="4" fontId="1" fillId="0" borderId="0" xfId="0" applyNumberFormat="1" applyFont="1"/>
    <xf numFmtId="4" fontId="6" fillId="9" borderId="0" xfId="0" applyNumberFormat="1" applyFont="1" applyFill="1" applyBorder="1"/>
    <xf numFmtId="4" fontId="6" fillId="9" borderId="0" xfId="0" applyNumberFormat="1" applyFont="1" applyFill="1"/>
    <xf numFmtId="4" fontId="6" fillId="10" borderId="0" xfId="0" applyNumberFormat="1" applyFont="1" applyFill="1" applyBorder="1"/>
    <xf numFmtId="4" fontId="6" fillId="7" borderId="0" xfId="0" applyNumberFormat="1" applyFont="1" applyFill="1" applyBorder="1"/>
    <xf numFmtId="4" fontId="6" fillId="8" borderId="0" xfId="0" applyNumberFormat="1" applyFont="1" applyFill="1" applyBorder="1"/>
    <xf numFmtId="4" fontId="4" fillId="8" borderId="0" xfId="0" applyNumberFormat="1" applyFont="1" applyFill="1"/>
    <xf numFmtId="4" fontId="4" fillId="9" borderId="0" xfId="0" applyNumberFormat="1" applyFont="1" applyFill="1"/>
    <xf numFmtId="4" fontId="7" fillId="5" borderId="0" xfId="0" applyNumberFormat="1" applyFont="1" applyFill="1" applyBorder="1"/>
    <xf numFmtId="4" fontId="0" fillId="10" borderId="0" xfId="0" applyNumberFormat="1" applyFill="1" applyBorder="1"/>
    <xf numFmtId="4" fontId="0" fillId="10" borderId="0" xfId="0" applyNumberFormat="1" applyFill="1"/>
    <xf numFmtId="0" fontId="6" fillId="11" borderId="0" xfId="0" applyFont="1" applyFill="1" applyBorder="1"/>
    <xf numFmtId="4" fontId="4" fillId="11" borderId="0" xfId="0" applyNumberFormat="1" applyFont="1" applyFill="1" applyBorder="1"/>
    <xf numFmtId="4" fontId="0" fillId="7" borderId="0" xfId="0" applyNumberFormat="1" applyFill="1" applyBorder="1"/>
    <xf numFmtId="4" fontId="0" fillId="7" borderId="0" xfId="0" applyNumberFormat="1" applyFill="1"/>
    <xf numFmtId="4" fontId="10" fillId="6" borderId="0" xfId="0" applyNumberFormat="1" applyFont="1" applyFill="1" applyBorder="1"/>
    <xf numFmtId="4" fontId="6" fillId="6" borderId="0" xfId="0" applyNumberFormat="1" applyFont="1" applyFill="1" applyBorder="1"/>
    <xf numFmtId="4" fontId="10" fillId="7" borderId="0" xfId="0" applyNumberFormat="1" applyFont="1" applyFill="1" applyBorder="1"/>
    <xf numFmtId="4" fontId="10" fillId="8" borderId="0" xfId="0" applyNumberFormat="1" applyFont="1" applyFill="1" applyBorder="1"/>
    <xf numFmtId="4" fontId="10" fillId="8" borderId="0" xfId="0" applyNumberFormat="1" applyFont="1" applyFill="1"/>
    <xf numFmtId="0" fontId="6" fillId="12" borderId="0" xfId="0" applyFont="1" applyFill="1" applyBorder="1"/>
    <xf numFmtId="4" fontId="10" fillId="12" borderId="0" xfId="0" applyNumberFormat="1" applyFont="1" applyFill="1" applyBorder="1"/>
    <xf numFmtId="4" fontId="6" fillId="12" borderId="0" xfId="0" applyNumberFormat="1" applyFont="1" applyFill="1" applyBorder="1"/>
    <xf numFmtId="4" fontId="10" fillId="12" borderId="0" xfId="0" applyNumberFormat="1" applyFont="1" applyFill="1"/>
    <xf numFmtId="4" fontId="10" fillId="10" borderId="0" xfId="0" applyNumberFormat="1" applyFont="1" applyFill="1" applyBorder="1"/>
    <xf numFmtId="4" fontId="10" fillId="10" borderId="0" xfId="0" applyNumberFormat="1" applyFont="1" applyFill="1"/>
    <xf numFmtId="4" fontId="10" fillId="6" borderId="0" xfId="0" applyNumberFormat="1" applyFont="1" applyFill="1"/>
    <xf numFmtId="4" fontId="6" fillId="10" borderId="0" xfId="0" applyNumberFormat="1" applyFont="1" applyFill="1"/>
    <xf numFmtId="4" fontId="10" fillId="7" borderId="0" xfId="0" applyNumberFormat="1" applyFont="1" applyFill="1"/>
    <xf numFmtId="4" fontId="10" fillId="0" borderId="0" xfId="0" applyNumberFormat="1" applyFont="1" applyBorder="1"/>
    <xf numFmtId="4" fontId="10" fillId="0" borderId="0" xfId="0" applyNumberFormat="1" applyFont="1"/>
    <xf numFmtId="4" fontId="1" fillId="8" borderId="0" xfId="0" applyNumberFormat="1" applyFont="1" applyFill="1" applyBorder="1"/>
    <xf numFmtId="4" fontId="1" fillId="12" borderId="0" xfId="0" applyNumberFormat="1" applyFont="1" applyFill="1" applyBorder="1"/>
    <xf numFmtId="0" fontId="1" fillId="10" borderId="0" xfId="0" applyFont="1" applyFill="1" applyBorder="1"/>
    <xf numFmtId="4" fontId="1" fillId="10" borderId="0" xfId="0" applyNumberFormat="1" applyFont="1" applyFill="1" applyBorder="1"/>
    <xf numFmtId="0" fontId="0" fillId="12" borderId="0" xfId="0" applyFill="1" applyBorder="1"/>
    <xf numFmtId="4" fontId="0" fillId="12" borderId="0" xfId="0" applyNumberFormat="1" applyFill="1" applyBorder="1"/>
    <xf numFmtId="4" fontId="0" fillId="12" borderId="0" xfId="0" applyNumberFormat="1" applyFill="1"/>
    <xf numFmtId="0" fontId="6" fillId="13" borderId="0" xfId="0" applyFont="1" applyFill="1" applyBorder="1"/>
    <xf numFmtId="0" fontId="0" fillId="13" borderId="0" xfId="0" applyFill="1" applyBorder="1"/>
    <xf numFmtId="4" fontId="0" fillId="13" borderId="0" xfId="0" applyNumberFormat="1" applyFill="1" applyBorder="1"/>
    <xf numFmtId="4" fontId="0" fillId="13" borderId="0" xfId="0" applyNumberFormat="1" applyFill="1"/>
    <xf numFmtId="0" fontId="0" fillId="11" borderId="0" xfId="0" applyFill="1" applyBorder="1"/>
    <xf numFmtId="4" fontId="6" fillId="11" borderId="0" xfId="0" applyNumberFormat="1" applyFont="1" applyFill="1" applyBorder="1"/>
    <xf numFmtId="4" fontId="1" fillId="9" borderId="0" xfId="0" applyNumberFormat="1" applyFont="1" applyFill="1" applyBorder="1"/>
    <xf numFmtId="49" fontId="11" fillId="0" borderId="0" xfId="0" applyNumberFormat="1" applyFont="1"/>
    <xf numFmtId="49" fontId="5" fillId="0" borderId="0" xfId="0" applyNumberFormat="1" applyFont="1"/>
    <xf numFmtId="4" fontId="3" fillId="0" borderId="0" xfId="0" applyNumberFormat="1" applyFont="1"/>
    <xf numFmtId="4" fontId="10" fillId="0" borderId="0" xfId="0" applyNumberFormat="1" applyFont="1" applyAlignment="1">
      <alignment horizontal="center"/>
    </xf>
    <xf numFmtId="4" fontId="0" fillId="11" borderId="0" xfId="0" applyNumberFormat="1" applyFill="1" applyBorder="1"/>
    <xf numFmtId="4" fontId="4" fillId="0" borderId="0" xfId="0" applyNumberFormat="1" applyFont="1" applyFill="1" applyAlignment="1">
      <alignment horizontal="center"/>
    </xf>
    <xf numFmtId="49" fontId="5" fillId="0" borderId="0" xfId="0" applyNumberFormat="1" applyFont="1" applyBorder="1"/>
    <xf numFmtId="0" fontId="8" fillId="0" borderId="0" xfId="0" applyFont="1" applyBorder="1"/>
    <xf numFmtId="0" fontId="16" fillId="0" borderId="0" xfId="0" applyFont="1"/>
    <xf numFmtId="4" fontId="16" fillId="0" borderId="0" xfId="0" applyNumberFormat="1" applyFont="1"/>
    <xf numFmtId="0" fontId="3" fillId="0" borderId="0" xfId="4" applyFont="1" applyAlignment="1"/>
    <xf numFmtId="0" fontId="4" fillId="0" borderId="0" xfId="4" applyFont="1" applyBorder="1"/>
    <xf numFmtId="0" fontId="6" fillId="0" borderId="0" xfId="4" applyFont="1"/>
    <xf numFmtId="4" fontId="4" fillId="0" borderId="0" xfId="4" applyNumberFormat="1" applyFont="1"/>
    <xf numFmtId="4" fontId="1" fillId="0" borderId="0" xfId="4" applyNumberFormat="1"/>
    <xf numFmtId="0" fontId="6" fillId="0" borderId="4" xfId="4" applyFont="1" applyBorder="1"/>
    <xf numFmtId="4" fontId="6" fillId="0" borderId="4" xfId="4" applyNumberFormat="1" applyFont="1" applyBorder="1"/>
    <xf numFmtId="0" fontId="6" fillId="0" borderId="0" xfId="4" applyFont="1" applyBorder="1"/>
    <xf numFmtId="4" fontId="1" fillId="0" borderId="0" xfId="4" applyNumberFormat="1" applyBorder="1"/>
    <xf numFmtId="4" fontId="4" fillId="0" borderId="0" xfId="4" applyNumberFormat="1" applyFont="1" applyBorder="1"/>
    <xf numFmtId="49" fontId="10" fillId="0" borderId="0" xfId="0" applyNumberFormat="1" applyFont="1" applyAlignment="1">
      <alignment horizontal="center"/>
    </xf>
    <xf numFmtId="4" fontId="1" fillId="2" borderId="0" xfId="0" applyNumberFormat="1" applyFont="1" applyFill="1" applyBorder="1"/>
    <xf numFmtId="4" fontId="4" fillId="2" borderId="0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0" applyFont="1" applyBorder="1"/>
    <xf numFmtId="4" fontId="4" fillId="0" borderId="0" xfId="0" applyNumberFormat="1" applyFont="1" applyAlignment="1"/>
    <xf numFmtId="0" fontId="4" fillId="0" borderId="0" xfId="0" applyFont="1" applyAlignment="1"/>
    <xf numFmtId="4" fontId="7" fillId="0" borderId="0" xfId="0" applyNumberFormat="1" applyFont="1" applyFill="1"/>
    <xf numFmtId="4" fontId="7" fillId="4" borderId="0" xfId="0" applyNumberFormat="1" applyFont="1" applyFill="1"/>
    <xf numFmtId="4" fontId="0" fillId="2" borderId="0" xfId="0" applyNumberFormat="1" applyFill="1" applyBorder="1"/>
    <xf numFmtId="0" fontId="18" fillId="0" borderId="0" xfId="0" applyFont="1" applyBorder="1"/>
    <xf numFmtId="0" fontId="19" fillId="0" borderId="0" xfId="0" applyFont="1" applyBorder="1"/>
    <xf numFmtId="0" fontId="19" fillId="0" borderId="0" xfId="0" applyFont="1"/>
    <xf numFmtId="4" fontId="19" fillId="0" borderId="0" xfId="0" applyNumberFormat="1" applyFont="1"/>
    <xf numFmtId="0" fontId="18" fillId="0" borderId="0" xfId="0" applyFont="1" applyFill="1"/>
    <xf numFmtId="0" fontId="19" fillId="0" borderId="0" xfId="0" applyFont="1" applyFill="1"/>
    <xf numFmtId="49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13" fillId="0" borderId="0" xfId="0" applyNumberFormat="1" applyFont="1" applyBorder="1"/>
    <xf numFmtId="4" fontId="12" fillId="0" borderId="0" xfId="0" applyNumberFormat="1" applyFont="1"/>
    <xf numFmtId="4" fontId="1" fillId="2" borderId="0" xfId="0" applyNumberFormat="1" applyFont="1" applyFill="1"/>
    <xf numFmtId="4" fontId="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4" applyFont="1" applyFill="1" applyBorder="1" applyAlignment="1">
      <alignment vertical="center" wrapText="1"/>
    </xf>
    <xf numFmtId="0" fontId="1" fillId="0" borderId="0" xfId="0" applyFont="1" applyFill="1"/>
    <xf numFmtId="0" fontId="20" fillId="0" borderId="0" xfId="0" applyFont="1" applyFill="1"/>
    <xf numFmtId="0" fontId="11" fillId="0" borderId="0" xfId="0" applyFont="1" applyFill="1"/>
    <xf numFmtId="2" fontId="10" fillId="0" borderId="0" xfId="0" applyNumberFormat="1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1" fillId="0" borderId="0" xfId="0" applyNumberFormat="1" applyFont="1"/>
    <xf numFmtId="2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2" fontId="5" fillId="0" borderId="0" xfId="0" applyNumberFormat="1" applyFont="1"/>
    <xf numFmtId="4" fontId="5" fillId="0" borderId="0" xfId="0" applyNumberFormat="1" applyFont="1" applyAlignment="1">
      <alignment horizontal="right"/>
    </xf>
    <xf numFmtId="49" fontId="6" fillId="0" borderId="0" xfId="0" applyNumberFormat="1" applyFont="1"/>
    <xf numFmtId="49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/>
    <xf numFmtId="49" fontId="1" fillId="0" borderId="0" xfId="0" applyNumberFormat="1" applyFont="1"/>
    <xf numFmtId="4" fontId="4" fillId="0" borderId="0" xfId="0" applyNumberFormat="1" applyFont="1" applyBorder="1" applyAlignment="1">
      <alignment horizontal="center"/>
    </xf>
    <xf numFmtId="0" fontId="1" fillId="2" borderId="0" xfId="0" applyFont="1" applyFill="1" applyBorder="1"/>
    <xf numFmtId="0" fontId="4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Fill="1"/>
    <xf numFmtId="0" fontId="1" fillId="0" borderId="0" xfId="4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0" fontId="6" fillId="11" borderId="0" xfId="0" applyFont="1" applyFill="1" applyBorder="1" applyAlignment="1"/>
    <xf numFmtId="0" fontId="0" fillId="0" borderId="0" xfId="0" applyAlignment="1"/>
    <xf numFmtId="49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2" applyFont="1" applyAlignment="1"/>
    <xf numFmtId="0" fontId="3" fillId="0" borderId="0" xfId="2" applyFont="1" applyAlignment="1">
      <alignment horizontal="center"/>
    </xf>
    <xf numFmtId="0" fontId="3" fillId="0" borderId="0" xfId="4" applyFont="1" applyAlignment="1"/>
    <xf numFmtId="0" fontId="3" fillId="0" borderId="0" xfId="4" applyFont="1" applyAlignment="1">
      <alignment horizontal="left"/>
    </xf>
  </cellXfs>
  <cellStyles count="6">
    <cellStyle name="Normalno" xfId="0" builtinId="0"/>
    <cellStyle name="Normalno 2" xfId="2"/>
    <cellStyle name="Normalno 2 2" xfId="4"/>
    <cellStyle name="Normalno 3" xfId="3"/>
    <cellStyle name="Obično_List7" xfId="5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5"/>
  <sheetViews>
    <sheetView tabSelected="1" topLeftCell="A1556" zoomScaleNormal="100" workbookViewId="0">
      <selection activeCell="B1578" sqref="B1578"/>
    </sheetView>
  </sheetViews>
  <sheetFormatPr defaultRowHeight="13.2" x14ac:dyDescent="0.25"/>
  <cols>
    <col min="1" max="1" width="6.33203125" customWidth="1"/>
    <col min="2" max="2" width="6.109375" customWidth="1"/>
    <col min="5" max="5" width="25.33203125" customWidth="1"/>
    <col min="6" max="6" width="16.33203125" style="1" customWidth="1"/>
    <col min="7" max="7" width="1" customWidth="1"/>
    <col min="8" max="8" width="16.44140625" customWidth="1"/>
    <col min="9" max="9" width="14.6640625" customWidth="1"/>
    <col min="10" max="10" width="11.109375" style="99" customWidth="1"/>
    <col min="11" max="11" width="12.88671875" style="9" customWidth="1"/>
    <col min="13" max="13" width="12.6640625" style="1" bestFit="1" customWidth="1"/>
    <col min="14" max="14" width="11.6640625" bestFit="1" customWidth="1"/>
  </cols>
  <sheetData>
    <row r="1" spans="1:13" x14ac:dyDescent="0.25">
      <c r="B1" s="99" t="s">
        <v>216</v>
      </c>
      <c r="J1" s="262"/>
      <c r="K1" s="15"/>
    </row>
    <row r="2" spans="1:13" x14ac:dyDescent="0.25">
      <c r="A2" s="99" t="s">
        <v>723</v>
      </c>
      <c r="B2" s="9"/>
      <c r="C2" s="9"/>
      <c r="D2" s="9"/>
      <c r="E2" s="9"/>
      <c r="F2" s="10"/>
      <c r="G2" s="9"/>
      <c r="H2" s="9"/>
      <c r="I2" s="9"/>
      <c r="J2" s="262"/>
      <c r="K2" s="46"/>
    </row>
    <row r="3" spans="1:13" x14ac:dyDescent="0.25">
      <c r="A3" s="99"/>
      <c r="B3" s="9"/>
      <c r="C3" s="9"/>
      <c r="D3" s="9"/>
      <c r="E3" s="9"/>
      <c r="F3" s="10"/>
      <c r="G3" s="9"/>
      <c r="H3" s="9"/>
      <c r="I3" s="9"/>
      <c r="J3" s="262"/>
      <c r="K3" s="46"/>
    </row>
    <row r="4" spans="1:13" x14ac:dyDescent="0.25">
      <c r="A4" s="9"/>
      <c r="B4" s="9"/>
      <c r="C4" s="9"/>
      <c r="D4" s="9"/>
      <c r="E4" s="9"/>
      <c r="F4" s="10"/>
      <c r="G4" s="9"/>
      <c r="H4" s="9"/>
      <c r="I4" s="9"/>
      <c r="J4" s="262"/>
      <c r="K4" s="46"/>
    </row>
    <row r="5" spans="1:13" ht="17.399999999999999" x14ac:dyDescent="0.3">
      <c r="A5" s="294" t="s">
        <v>724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</row>
    <row r="6" spans="1:13" ht="17.399999999999999" x14ac:dyDescent="0.3">
      <c r="A6" s="294" t="s">
        <v>551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</row>
    <row r="7" spans="1:13" ht="17.399999999999999" x14ac:dyDescent="0.3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98"/>
    </row>
    <row r="8" spans="1:13" ht="17.399999999999999" x14ac:dyDescent="0.3">
      <c r="A8" s="2"/>
      <c r="B8" s="2"/>
      <c r="C8" s="2"/>
      <c r="D8" s="2"/>
      <c r="E8" s="2"/>
      <c r="F8" s="215"/>
      <c r="G8" s="2"/>
      <c r="H8" s="2"/>
      <c r="I8" s="2"/>
      <c r="J8" s="263"/>
      <c r="K8" s="16"/>
    </row>
    <row r="9" spans="1:13" s="3" customFormat="1" ht="17.399999999999999" x14ac:dyDescent="0.3">
      <c r="A9" s="4" t="s">
        <v>154</v>
      </c>
      <c r="B9" s="4"/>
      <c r="C9" s="4"/>
      <c r="D9" s="4"/>
      <c r="E9" s="4"/>
      <c r="F9" s="215"/>
      <c r="G9" s="2"/>
      <c r="H9" s="4"/>
      <c r="I9" s="4"/>
      <c r="J9" s="264"/>
      <c r="K9" s="48"/>
      <c r="M9" s="47"/>
    </row>
    <row r="10" spans="1:13" ht="13.8" x14ac:dyDescent="0.25">
      <c r="A10" s="292" t="s">
        <v>155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</row>
    <row r="11" spans="1:13" ht="13.8" x14ac:dyDescent="0.25">
      <c r="A11" s="67"/>
      <c r="B11" s="67"/>
      <c r="C11" s="67"/>
      <c r="D11" s="67"/>
      <c r="E11" s="67"/>
      <c r="F11" s="44"/>
      <c r="G11" s="67"/>
      <c r="H11" s="67"/>
      <c r="I11" s="67"/>
      <c r="J11" s="52"/>
      <c r="K11" s="67"/>
    </row>
    <row r="12" spans="1:13" x14ac:dyDescent="0.25">
      <c r="B12" s="99" t="s">
        <v>725</v>
      </c>
      <c r="J12" s="262"/>
      <c r="K12" s="15"/>
    </row>
    <row r="13" spans="1:13" x14ac:dyDescent="0.25">
      <c r="A13" s="99" t="s">
        <v>722</v>
      </c>
      <c r="J13" s="262"/>
      <c r="K13" s="15"/>
    </row>
    <row r="14" spans="1:13" x14ac:dyDescent="0.25">
      <c r="A14" s="9"/>
      <c r="J14" s="262"/>
      <c r="K14" s="15"/>
    </row>
    <row r="15" spans="1:13" ht="15.6" x14ac:dyDescent="0.3">
      <c r="A15" s="4" t="s">
        <v>215</v>
      </c>
      <c r="J15" s="262"/>
      <c r="K15" s="15"/>
    </row>
    <row r="16" spans="1:13" x14ac:dyDescent="0.25">
      <c r="A16" s="9"/>
      <c r="J16" s="262"/>
      <c r="K16" s="15"/>
    </row>
    <row r="17" spans="1:11" ht="13.8" x14ac:dyDescent="0.25">
      <c r="A17" s="5"/>
      <c r="B17" s="292" t="s">
        <v>168</v>
      </c>
      <c r="C17" s="292"/>
      <c r="D17" s="292"/>
      <c r="E17" s="292"/>
      <c r="F17" s="44" t="s">
        <v>546</v>
      </c>
      <c r="G17" s="49"/>
      <c r="H17" s="53" t="s">
        <v>89</v>
      </c>
      <c r="I17" s="53" t="s">
        <v>546</v>
      </c>
      <c r="J17" s="251" t="s">
        <v>70</v>
      </c>
      <c r="K17" s="5" t="s">
        <v>156</v>
      </c>
    </row>
    <row r="18" spans="1:11" ht="13.8" x14ac:dyDescent="0.25">
      <c r="A18" s="5"/>
      <c r="B18" s="5"/>
      <c r="C18" s="5"/>
      <c r="D18" s="5"/>
      <c r="E18" s="5"/>
      <c r="F18" s="44" t="s">
        <v>251</v>
      </c>
      <c r="G18" s="5"/>
      <c r="H18" s="53" t="s">
        <v>547</v>
      </c>
      <c r="I18" s="53" t="s">
        <v>548</v>
      </c>
      <c r="J18" s="251" t="s">
        <v>549</v>
      </c>
      <c r="K18" s="5" t="s">
        <v>550</v>
      </c>
    </row>
    <row r="19" spans="1:11" ht="13.8" x14ac:dyDescent="0.25">
      <c r="A19" s="54"/>
      <c r="B19" s="54"/>
      <c r="C19" s="54"/>
      <c r="D19" s="54">
        <v>1</v>
      </c>
      <c r="E19" s="54"/>
      <c r="F19" s="233">
        <v>2</v>
      </c>
      <c r="G19" s="54"/>
      <c r="H19" s="55">
        <v>3</v>
      </c>
      <c r="I19" s="55">
        <v>4</v>
      </c>
      <c r="J19" s="55">
        <v>5</v>
      </c>
      <c r="K19" s="52">
        <v>6</v>
      </c>
    </row>
    <row r="20" spans="1:11" ht="13.8" x14ac:dyDescent="0.25">
      <c r="A20" s="5">
        <v>6</v>
      </c>
      <c r="B20" s="295" t="s">
        <v>157</v>
      </c>
      <c r="C20" s="295"/>
      <c r="D20" s="295"/>
      <c r="E20" s="295"/>
      <c r="F20" s="56">
        <v>3731709.25</v>
      </c>
      <c r="G20" s="56"/>
      <c r="H20" s="18">
        <v>22942117.359999999</v>
      </c>
      <c r="I20" s="18">
        <v>4588024.38</v>
      </c>
      <c r="J20" s="18">
        <f>(I20/H20)*100</f>
        <v>19.998260439549945</v>
      </c>
      <c r="K20" s="18">
        <f>(I20/F20)*100</f>
        <v>122.94699486569056</v>
      </c>
    </row>
    <row r="21" spans="1:11" ht="13.8" x14ac:dyDescent="0.25">
      <c r="A21" s="5">
        <v>7</v>
      </c>
      <c r="B21" s="295" t="s">
        <v>517</v>
      </c>
      <c r="C21" s="295"/>
      <c r="D21" s="295"/>
      <c r="E21" s="295"/>
      <c r="F21" s="56">
        <v>1883.64</v>
      </c>
      <c r="G21" s="56"/>
      <c r="H21" s="18">
        <v>3000</v>
      </c>
      <c r="I21" s="18">
        <v>2072.2199999999998</v>
      </c>
      <c r="J21" s="18">
        <f t="shared" ref="J21:J50" si="0">(I21/H21)*100</f>
        <v>69.073999999999984</v>
      </c>
      <c r="K21" s="18">
        <f t="shared" ref="K21:K50" si="1">(I21/F21)*100</f>
        <v>110.01146715932978</v>
      </c>
    </row>
    <row r="22" spans="1:11" ht="13.8" x14ac:dyDescent="0.25">
      <c r="A22" s="5"/>
      <c r="B22" s="5" t="s">
        <v>518</v>
      </c>
      <c r="C22" s="5"/>
      <c r="D22" s="5"/>
      <c r="E22" s="5"/>
      <c r="F22" s="56"/>
      <c r="G22" s="5"/>
      <c r="H22" s="45"/>
      <c r="I22" s="45"/>
      <c r="J22" s="45"/>
      <c r="K22" s="45"/>
    </row>
    <row r="23" spans="1:11" ht="13.8" x14ac:dyDescent="0.25">
      <c r="A23" s="5"/>
      <c r="B23" s="5"/>
      <c r="C23" s="5" t="s">
        <v>203</v>
      </c>
      <c r="D23" s="5"/>
      <c r="E23" s="5"/>
      <c r="F23" s="56">
        <f>F20+F21</f>
        <v>3733592.89</v>
      </c>
      <c r="G23" s="56">
        <f t="shared" ref="G23:I23" si="2">G20+G21</f>
        <v>0</v>
      </c>
      <c r="H23" s="56">
        <f t="shared" si="2"/>
        <v>22945117.359999999</v>
      </c>
      <c r="I23" s="56">
        <f t="shared" si="2"/>
        <v>4590096.5999999996</v>
      </c>
      <c r="J23" s="56">
        <f t="shared" si="0"/>
        <v>20.004676934021138</v>
      </c>
      <c r="K23" s="56">
        <f t="shared" si="1"/>
        <v>122.94046874510734</v>
      </c>
    </row>
    <row r="24" spans="1:11" ht="13.8" x14ac:dyDescent="0.25">
      <c r="A24" s="5"/>
      <c r="B24" s="5"/>
      <c r="C24" s="5"/>
      <c r="D24" s="5"/>
      <c r="E24" s="5"/>
      <c r="F24" s="56"/>
      <c r="G24" s="5"/>
      <c r="H24" s="45"/>
      <c r="I24" s="45"/>
      <c r="J24" s="45"/>
      <c r="K24" s="45"/>
    </row>
    <row r="25" spans="1:11" ht="13.8" x14ac:dyDescent="0.25">
      <c r="A25" s="5">
        <v>3</v>
      </c>
      <c r="B25" s="295" t="s">
        <v>2</v>
      </c>
      <c r="C25" s="295"/>
      <c r="D25" s="295"/>
      <c r="E25" s="295"/>
      <c r="F25" s="56">
        <v>1780740.15</v>
      </c>
      <c r="G25" s="56"/>
      <c r="H25" s="18">
        <v>6117737.5</v>
      </c>
      <c r="I25" s="18">
        <v>2284583.44</v>
      </c>
      <c r="J25" s="18">
        <f t="shared" si="0"/>
        <v>37.34360030975504</v>
      </c>
      <c r="K25" s="18">
        <f t="shared" si="1"/>
        <v>128.29403773481494</v>
      </c>
    </row>
    <row r="26" spans="1:11" ht="13.8" x14ac:dyDescent="0.25">
      <c r="A26" s="5">
        <v>4</v>
      </c>
      <c r="B26" s="295" t="s">
        <v>519</v>
      </c>
      <c r="C26" s="295"/>
      <c r="D26" s="295"/>
      <c r="E26" s="295"/>
      <c r="F26" s="56">
        <v>1904091.18</v>
      </c>
      <c r="G26" s="56"/>
      <c r="H26" s="18">
        <v>17153500</v>
      </c>
      <c r="I26" s="18">
        <v>1326659.47</v>
      </c>
      <c r="J26" s="18">
        <f t="shared" si="0"/>
        <v>7.7340453551753283</v>
      </c>
      <c r="K26" s="18">
        <f t="shared" si="1"/>
        <v>69.674156570590284</v>
      </c>
    </row>
    <row r="27" spans="1:11" ht="13.8" x14ac:dyDescent="0.25">
      <c r="A27" s="5"/>
      <c r="B27" s="5" t="s">
        <v>518</v>
      </c>
      <c r="C27" s="5"/>
      <c r="D27" s="5"/>
      <c r="E27" s="5"/>
      <c r="F27" s="56"/>
      <c r="G27" s="5"/>
      <c r="H27" s="45"/>
      <c r="I27" s="45"/>
      <c r="J27" s="45"/>
      <c r="K27" s="45"/>
    </row>
    <row r="28" spans="1:11" ht="13.8" x14ac:dyDescent="0.25">
      <c r="A28" s="5"/>
      <c r="B28" s="5"/>
      <c r="C28" s="5" t="s">
        <v>204</v>
      </c>
      <c r="D28" s="5"/>
      <c r="E28" s="5"/>
      <c r="F28" s="56">
        <f>F25+F26</f>
        <v>3684831.33</v>
      </c>
      <c r="G28" s="56">
        <f t="shared" ref="G28:I28" si="3">G25+G26</f>
        <v>0</v>
      </c>
      <c r="H28" s="56">
        <f t="shared" si="3"/>
        <v>23271237.5</v>
      </c>
      <c r="I28" s="56">
        <f t="shared" si="3"/>
        <v>3611242.91</v>
      </c>
      <c r="J28" s="56">
        <f t="shared" si="0"/>
        <v>15.518052746442901</v>
      </c>
      <c r="K28" s="56">
        <f t="shared" si="1"/>
        <v>98.00293654146715</v>
      </c>
    </row>
    <row r="29" spans="1:11" ht="13.8" x14ac:dyDescent="0.25">
      <c r="A29" s="5"/>
      <c r="B29" s="5"/>
      <c r="C29" s="5"/>
      <c r="D29" s="5"/>
      <c r="E29" s="5"/>
      <c r="F29" s="56"/>
      <c r="G29" s="5"/>
      <c r="H29" s="45"/>
      <c r="I29" s="45"/>
      <c r="J29" s="45"/>
      <c r="K29" s="45"/>
    </row>
    <row r="30" spans="1:11" ht="13.8" x14ac:dyDescent="0.25">
      <c r="A30" s="5"/>
      <c r="B30" s="5"/>
      <c r="C30" s="5" t="s">
        <v>158</v>
      </c>
      <c r="D30" s="5"/>
      <c r="E30" s="5"/>
      <c r="F30" s="56">
        <f>F20+F21-F25-F26</f>
        <v>48761.560000000289</v>
      </c>
      <c r="G30" s="56">
        <f t="shared" ref="G30:I30" si="4">G20+G21-G25-G26</f>
        <v>0</v>
      </c>
      <c r="H30" s="56">
        <f t="shared" si="4"/>
        <v>-326120.1400000006</v>
      </c>
      <c r="I30" s="56">
        <f t="shared" si="4"/>
        <v>978853.68999999971</v>
      </c>
      <c r="J30" s="56">
        <f t="shared" si="0"/>
        <v>-300.15125407464802</v>
      </c>
      <c r="K30" s="56">
        <f t="shared" si="1"/>
        <v>2007.4289870955604</v>
      </c>
    </row>
    <row r="31" spans="1:11" ht="13.8" x14ac:dyDescent="0.25">
      <c r="A31" s="5"/>
      <c r="B31" s="5"/>
      <c r="C31" s="5"/>
      <c r="D31" s="5"/>
      <c r="E31" s="5"/>
      <c r="F31" s="56"/>
      <c r="G31" s="5"/>
      <c r="H31" s="5"/>
      <c r="I31" s="45"/>
      <c r="J31" s="45"/>
      <c r="K31" s="45"/>
    </row>
    <row r="32" spans="1:11" ht="13.8" x14ac:dyDescent="0.25">
      <c r="A32" s="5"/>
      <c r="B32" s="5"/>
      <c r="C32" s="5"/>
      <c r="D32" s="5"/>
      <c r="E32" s="5"/>
      <c r="F32" s="56"/>
      <c r="G32" s="5"/>
      <c r="H32" s="5"/>
      <c r="I32" s="45"/>
      <c r="J32" s="45"/>
      <c r="K32" s="45"/>
    </row>
    <row r="33" spans="1:13" ht="13.8" x14ac:dyDescent="0.25">
      <c r="A33" s="221"/>
      <c r="B33" s="221"/>
      <c r="C33" s="221"/>
      <c r="D33" s="221"/>
      <c r="E33" s="221"/>
      <c r="F33" s="222"/>
      <c r="G33" s="221"/>
      <c r="H33" s="221"/>
      <c r="I33" s="148"/>
      <c r="J33" s="148"/>
      <c r="K33" s="148"/>
    </row>
    <row r="34" spans="1:13" s="12" customFormat="1" ht="15.6" x14ac:dyDescent="0.3">
      <c r="A34" s="4" t="s">
        <v>205</v>
      </c>
      <c r="B34" s="4"/>
      <c r="C34" s="4"/>
      <c r="D34" s="4"/>
      <c r="E34" s="4"/>
      <c r="F34" s="6"/>
      <c r="G34" s="4"/>
      <c r="H34" s="4"/>
      <c r="I34" s="48"/>
      <c r="J34" s="48"/>
      <c r="K34" s="48"/>
      <c r="M34" s="57"/>
    </row>
    <row r="35" spans="1:13" s="99" customFormat="1" ht="13.8" x14ac:dyDescent="0.25">
      <c r="A35" s="5"/>
      <c r="B35" s="5"/>
      <c r="C35" s="5"/>
      <c r="D35" s="5"/>
      <c r="E35" s="5"/>
      <c r="F35" s="56"/>
      <c r="G35" s="5"/>
      <c r="H35" s="5"/>
      <c r="I35" s="45"/>
      <c r="J35" s="45"/>
      <c r="K35" s="45"/>
      <c r="M35" s="168"/>
    </row>
    <row r="36" spans="1:13" s="99" customFormat="1" ht="13.8" x14ac:dyDescent="0.25">
      <c r="A36" s="5"/>
      <c r="B36" s="5" t="s">
        <v>521</v>
      </c>
      <c r="C36" s="5"/>
      <c r="D36" s="5"/>
      <c r="E36" s="5"/>
      <c r="F36" s="56">
        <v>907014.98</v>
      </c>
      <c r="G36" s="56"/>
      <c r="H36" s="56">
        <v>955776.54</v>
      </c>
      <c r="I36" s="18">
        <v>955776.54</v>
      </c>
      <c r="J36" s="18">
        <f t="shared" si="0"/>
        <v>100</v>
      </c>
      <c r="K36" s="18">
        <f t="shared" si="1"/>
        <v>105.37604792370685</v>
      </c>
      <c r="M36" s="168"/>
    </row>
    <row r="37" spans="1:13" s="99" customFormat="1" ht="13.8" x14ac:dyDescent="0.25">
      <c r="A37" s="5"/>
      <c r="B37" s="5" t="s">
        <v>520</v>
      </c>
      <c r="C37" s="5"/>
      <c r="D37" s="5"/>
      <c r="E37" s="5"/>
      <c r="F37" s="56"/>
      <c r="G37" s="56"/>
      <c r="H37" s="56"/>
      <c r="I37" s="18"/>
      <c r="J37" s="18"/>
      <c r="K37" s="18"/>
      <c r="M37" s="168"/>
    </row>
    <row r="38" spans="1:13" s="99" customFormat="1" ht="13.8" x14ac:dyDescent="0.25">
      <c r="A38" s="5"/>
      <c r="B38" s="5" t="s">
        <v>208</v>
      </c>
      <c r="C38" s="5"/>
      <c r="D38" s="5"/>
      <c r="E38" s="5"/>
      <c r="F38" s="56">
        <v>0</v>
      </c>
      <c r="G38" s="56"/>
      <c r="H38" s="56">
        <v>354120.14</v>
      </c>
      <c r="I38" s="18">
        <v>0</v>
      </c>
      <c r="J38" s="18">
        <f t="shared" si="0"/>
        <v>0</v>
      </c>
      <c r="K38" s="18">
        <v>0</v>
      </c>
      <c r="M38" s="168"/>
    </row>
    <row r="39" spans="1:13" s="99" customFormat="1" ht="13.8" x14ac:dyDescent="0.25">
      <c r="A39" s="5"/>
      <c r="B39" s="5" t="s">
        <v>209</v>
      </c>
      <c r="C39" s="5"/>
      <c r="D39" s="5"/>
      <c r="E39" s="5"/>
      <c r="F39" s="56"/>
      <c r="G39" s="5"/>
      <c r="H39" s="5"/>
      <c r="I39" s="45"/>
      <c r="J39" s="45"/>
      <c r="K39" s="45"/>
      <c r="M39" s="168"/>
    </row>
    <row r="40" spans="1:13" ht="13.8" x14ac:dyDescent="0.25">
      <c r="A40" s="5"/>
      <c r="B40" s="5"/>
      <c r="C40" s="5"/>
      <c r="D40" s="5"/>
      <c r="E40" s="5"/>
      <c r="F40" s="56"/>
      <c r="G40" s="5"/>
      <c r="H40" s="5"/>
      <c r="I40" s="45"/>
      <c r="J40" s="45"/>
      <c r="K40" s="45"/>
    </row>
    <row r="41" spans="1:13" ht="13.8" x14ac:dyDescent="0.25">
      <c r="A41" s="5"/>
      <c r="B41" s="5"/>
      <c r="C41" s="5"/>
      <c r="D41" s="5"/>
      <c r="E41" s="5"/>
      <c r="F41" s="56"/>
      <c r="G41" s="5"/>
      <c r="H41" s="5"/>
      <c r="I41" s="45"/>
      <c r="J41" s="45"/>
      <c r="K41" s="45"/>
    </row>
    <row r="42" spans="1:13" ht="15.6" x14ac:dyDescent="0.3">
      <c r="A42" s="4" t="s">
        <v>638</v>
      </c>
      <c r="B42" s="4"/>
      <c r="C42" s="4"/>
      <c r="D42" s="4"/>
      <c r="E42" s="4"/>
      <c r="F42" s="56"/>
      <c r="G42" s="5"/>
      <c r="H42" s="5"/>
      <c r="I42" s="45"/>
      <c r="J42" s="45"/>
      <c r="K42" s="45"/>
    </row>
    <row r="43" spans="1:13" ht="13.8" x14ac:dyDescent="0.25">
      <c r="A43" s="5"/>
      <c r="B43" s="5"/>
      <c r="C43" s="5"/>
      <c r="D43" s="5"/>
      <c r="E43" s="5"/>
      <c r="F43" s="56"/>
      <c r="G43" s="5"/>
      <c r="H43" s="5"/>
      <c r="I43" s="45"/>
      <c r="J43" s="45"/>
      <c r="K43" s="45"/>
    </row>
    <row r="44" spans="1:13" ht="13.8" x14ac:dyDescent="0.25">
      <c r="A44" s="5">
        <v>8</v>
      </c>
      <c r="B44" s="5" t="s">
        <v>522</v>
      </c>
      <c r="C44" s="5"/>
      <c r="D44" s="5"/>
      <c r="E44" s="5"/>
      <c r="F44" s="56">
        <v>0</v>
      </c>
      <c r="G44" s="56"/>
      <c r="H44" s="56">
        <v>0</v>
      </c>
      <c r="I44" s="18">
        <v>0</v>
      </c>
      <c r="J44" s="18">
        <v>0</v>
      </c>
      <c r="K44" s="18">
        <v>0</v>
      </c>
    </row>
    <row r="45" spans="1:13" ht="13.8" x14ac:dyDescent="0.25">
      <c r="A45" s="5">
        <v>5</v>
      </c>
      <c r="B45" s="5" t="s">
        <v>210</v>
      </c>
      <c r="C45" s="5"/>
      <c r="D45" s="5"/>
      <c r="E45" s="5"/>
      <c r="F45" s="56">
        <v>0</v>
      </c>
      <c r="G45" s="56"/>
      <c r="H45" s="56">
        <v>28000</v>
      </c>
      <c r="I45" s="18">
        <v>27700</v>
      </c>
      <c r="J45" s="18">
        <f t="shared" si="0"/>
        <v>98.928571428571431</v>
      </c>
      <c r="K45" s="18">
        <v>0</v>
      </c>
    </row>
    <row r="46" spans="1:13" ht="13.8" x14ac:dyDescent="0.25">
      <c r="A46" s="5"/>
      <c r="B46" s="5" t="s">
        <v>211</v>
      </c>
      <c r="C46" s="5"/>
      <c r="D46" s="5"/>
      <c r="E46" s="5"/>
      <c r="F46" s="56"/>
      <c r="G46" s="5"/>
      <c r="H46" s="5"/>
      <c r="I46" s="45"/>
      <c r="J46" s="45"/>
      <c r="K46" s="45"/>
    </row>
    <row r="47" spans="1:13" ht="13.8" x14ac:dyDescent="0.25">
      <c r="A47" s="5"/>
      <c r="B47" s="5"/>
      <c r="C47" s="5"/>
      <c r="D47" s="5"/>
      <c r="E47" s="5"/>
      <c r="F47" s="56"/>
      <c r="G47" s="5"/>
      <c r="H47" s="5"/>
      <c r="I47" s="45"/>
      <c r="J47" s="45"/>
      <c r="K47" s="45"/>
    </row>
    <row r="48" spans="1:13" ht="13.8" x14ac:dyDescent="0.25">
      <c r="A48" s="5"/>
      <c r="B48" s="5"/>
      <c r="C48" s="5" t="s">
        <v>212</v>
      </c>
      <c r="D48" s="5"/>
      <c r="E48" s="5"/>
      <c r="F48" s="56">
        <v>0</v>
      </c>
      <c r="G48" s="56"/>
      <c r="H48" s="56">
        <v>-28000</v>
      </c>
      <c r="I48" s="18">
        <v>-27700</v>
      </c>
      <c r="J48" s="18">
        <f t="shared" si="0"/>
        <v>98.928571428571431</v>
      </c>
      <c r="K48" s="18">
        <v>0</v>
      </c>
    </row>
    <row r="49" spans="1:13" ht="13.8" x14ac:dyDescent="0.25">
      <c r="A49" s="5"/>
      <c r="B49" s="5"/>
      <c r="C49" s="5"/>
      <c r="D49" s="5"/>
      <c r="E49" s="5"/>
      <c r="F49" s="56"/>
      <c r="G49" s="5"/>
      <c r="H49" s="5"/>
      <c r="I49" s="45"/>
      <c r="J49" s="45"/>
      <c r="K49" s="45"/>
    </row>
    <row r="50" spans="1:13" s="99" customFormat="1" ht="13.8" x14ac:dyDescent="0.25">
      <c r="A50" s="5"/>
      <c r="B50" s="5" t="s">
        <v>213</v>
      </c>
      <c r="C50" s="5"/>
      <c r="D50" s="5"/>
      <c r="E50" s="5"/>
      <c r="F50" s="56">
        <v>955776.54</v>
      </c>
      <c r="G50" s="56">
        <f t="shared" ref="G50" si="5">G30+G36-G45</f>
        <v>0</v>
      </c>
      <c r="H50" s="56">
        <f>H36-H38</f>
        <v>601656.4</v>
      </c>
      <c r="I50" s="56">
        <v>1906930.23</v>
      </c>
      <c r="J50" s="56">
        <f t="shared" si="0"/>
        <v>316.94672075290811</v>
      </c>
      <c r="K50" s="56">
        <f t="shared" si="1"/>
        <v>199.51632522807057</v>
      </c>
      <c r="M50" s="168"/>
    </row>
    <row r="51" spans="1:13" s="99" customFormat="1" ht="13.8" x14ac:dyDescent="0.25">
      <c r="A51" s="5"/>
      <c r="B51" s="5" t="s">
        <v>214</v>
      </c>
      <c r="C51" s="5"/>
      <c r="D51" s="5"/>
      <c r="E51" s="5"/>
      <c r="F51" s="56"/>
      <c r="G51" s="5"/>
      <c r="H51" s="5"/>
      <c r="I51" s="45"/>
      <c r="J51" s="56"/>
      <c r="K51" s="13"/>
      <c r="M51" s="168"/>
    </row>
    <row r="52" spans="1:13" s="99" customFormat="1" ht="13.8" x14ac:dyDescent="0.25">
      <c r="A52" s="5"/>
      <c r="B52" s="5" t="s">
        <v>207</v>
      </c>
      <c r="C52" s="5"/>
      <c r="D52" s="5"/>
      <c r="E52" s="5"/>
      <c r="F52" s="56"/>
      <c r="G52" s="5"/>
      <c r="H52" s="5"/>
      <c r="I52" s="45"/>
      <c r="J52" s="198"/>
      <c r="K52" s="13"/>
      <c r="M52" s="168"/>
    </row>
    <row r="53" spans="1:13" ht="13.8" x14ac:dyDescent="0.25">
      <c r="A53" s="221"/>
      <c r="B53" s="221"/>
      <c r="C53" s="221"/>
      <c r="D53" s="221"/>
      <c r="E53" s="221"/>
      <c r="F53" s="222"/>
      <c r="G53" s="221"/>
      <c r="H53" s="221"/>
      <c r="I53" s="148"/>
      <c r="J53" s="198"/>
      <c r="K53" s="222"/>
    </row>
    <row r="54" spans="1:13" ht="15.6" x14ac:dyDescent="0.3">
      <c r="A54" s="4"/>
      <c r="B54" s="4"/>
      <c r="C54" s="4"/>
      <c r="D54" s="4"/>
      <c r="E54" s="4"/>
      <c r="F54" s="57"/>
      <c r="G54" s="57"/>
      <c r="H54" s="12"/>
      <c r="I54" s="57"/>
      <c r="J54" s="198"/>
      <c r="K54" s="58"/>
    </row>
    <row r="55" spans="1:13" ht="13.8" x14ac:dyDescent="0.25">
      <c r="A55" s="51"/>
      <c r="B55" s="51"/>
      <c r="C55" s="51"/>
      <c r="D55" s="51"/>
      <c r="E55" s="51"/>
      <c r="F55" s="44" t="s">
        <v>159</v>
      </c>
      <c r="G55" s="51"/>
      <c r="H55" s="51"/>
      <c r="I55" s="51"/>
      <c r="J55" s="198"/>
      <c r="K55" s="51"/>
    </row>
    <row r="56" spans="1:13" ht="13.8" x14ac:dyDescent="0.25">
      <c r="A56" s="49"/>
      <c r="B56" s="49"/>
      <c r="C56" s="49"/>
      <c r="D56" s="49"/>
      <c r="E56" s="49"/>
      <c r="F56" s="44"/>
      <c r="G56" s="49"/>
      <c r="H56" s="49"/>
      <c r="I56" s="49"/>
      <c r="J56" s="198"/>
      <c r="K56" s="49"/>
    </row>
    <row r="57" spans="1:13" ht="13.8" x14ac:dyDescent="0.25">
      <c r="A57" s="3"/>
      <c r="B57" s="99" t="s">
        <v>436</v>
      </c>
      <c r="C57" s="3"/>
      <c r="D57" s="3"/>
      <c r="E57" s="3"/>
      <c r="F57" s="47"/>
      <c r="G57" s="47"/>
      <c r="H57" s="47"/>
      <c r="I57" s="21"/>
      <c r="J57" s="198"/>
      <c r="K57" s="21"/>
    </row>
    <row r="58" spans="1:13" ht="13.8" x14ac:dyDescent="0.25">
      <c r="A58" s="99" t="s">
        <v>726</v>
      </c>
      <c r="B58" s="99"/>
      <c r="C58" s="3"/>
      <c r="D58" s="3"/>
      <c r="E58" s="3"/>
      <c r="F58" s="47"/>
      <c r="G58" s="47"/>
      <c r="H58" s="47"/>
      <c r="I58" s="21"/>
      <c r="J58" s="198"/>
      <c r="K58" s="21"/>
    </row>
    <row r="59" spans="1:13" ht="13.8" x14ac:dyDescent="0.25">
      <c r="A59" s="9"/>
      <c r="B59" s="9"/>
      <c r="G59" s="1"/>
      <c r="H59" s="1"/>
      <c r="I59" s="20"/>
      <c r="J59" s="198"/>
      <c r="K59" s="20"/>
    </row>
    <row r="60" spans="1:13" ht="15.6" x14ac:dyDescent="0.3">
      <c r="A60" s="4" t="s">
        <v>215</v>
      </c>
      <c r="B60" s="9"/>
      <c r="G60" s="1"/>
      <c r="H60" s="1"/>
      <c r="I60" s="20"/>
      <c r="J60" s="198"/>
      <c r="K60" s="20"/>
    </row>
    <row r="61" spans="1:13" ht="13.8" x14ac:dyDescent="0.25">
      <c r="G61" s="1"/>
      <c r="H61" s="1"/>
      <c r="I61" s="20"/>
      <c r="J61" s="198"/>
      <c r="K61" s="20"/>
    </row>
    <row r="62" spans="1:13" ht="13.8" x14ac:dyDescent="0.25">
      <c r="B62" s="3" t="s">
        <v>555</v>
      </c>
      <c r="C62" s="3"/>
      <c r="D62" s="3"/>
      <c r="E62" s="3"/>
      <c r="F62" s="47"/>
      <c r="G62" s="47"/>
      <c r="H62" s="47"/>
      <c r="I62" s="21"/>
      <c r="J62" s="198"/>
      <c r="K62" s="21"/>
    </row>
    <row r="63" spans="1:13" ht="13.8" x14ac:dyDescent="0.25">
      <c r="A63" s="3"/>
      <c r="B63" s="3"/>
      <c r="C63" s="3"/>
      <c r="D63" s="3"/>
      <c r="E63" s="3"/>
      <c r="F63" s="47"/>
      <c r="G63" s="47"/>
      <c r="H63" s="47"/>
      <c r="I63" s="21"/>
      <c r="J63" s="198"/>
      <c r="K63" s="21"/>
    </row>
    <row r="64" spans="1:13" ht="15.6" x14ac:dyDescent="0.3">
      <c r="A64" s="14"/>
      <c r="B64" s="291" t="s">
        <v>160</v>
      </c>
      <c r="C64" s="291"/>
      <c r="D64" s="291"/>
      <c r="E64" s="14"/>
      <c r="F64" s="43" t="s">
        <v>148</v>
      </c>
      <c r="G64" s="14"/>
      <c r="H64" s="17" t="s">
        <v>90</v>
      </c>
      <c r="I64" s="17" t="s">
        <v>123</v>
      </c>
      <c r="J64" s="44" t="s">
        <v>70</v>
      </c>
      <c r="K64" s="11" t="s">
        <v>70</v>
      </c>
    </row>
    <row r="65" spans="1:13" ht="15.6" x14ac:dyDescent="0.3">
      <c r="A65" s="14"/>
      <c r="B65" s="14"/>
      <c r="C65" s="14"/>
      <c r="D65" s="14"/>
      <c r="E65" s="14"/>
      <c r="F65" s="239" t="s">
        <v>553</v>
      </c>
      <c r="G65" s="240"/>
      <c r="H65" s="218" t="s">
        <v>547</v>
      </c>
      <c r="I65" s="218" t="s">
        <v>552</v>
      </c>
      <c r="J65" s="290" t="s">
        <v>149</v>
      </c>
      <c r="K65" s="236" t="s">
        <v>554</v>
      </c>
    </row>
    <row r="66" spans="1:13" ht="13.8" x14ac:dyDescent="0.25">
      <c r="A66" s="61"/>
      <c r="B66" s="298" t="s">
        <v>161</v>
      </c>
      <c r="C66" s="298"/>
      <c r="D66" s="298"/>
      <c r="E66" s="61"/>
      <c r="F66" s="216" t="s">
        <v>162</v>
      </c>
      <c r="G66" s="61"/>
      <c r="H66" s="63" t="s">
        <v>163</v>
      </c>
      <c r="I66" s="63" t="s">
        <v>164</v>
      </c>
      <c r="J66" s="250" t="s">
        <v>165</v>
      </c>
      <c r="K66" s="62" t="s">
        <v>166</v>
      </c>
    </row>
    <row r="67" spans="1:13" ht="13.8" x14ac:dyDescent="0.25">
      <c r="A67" s="5"/>
      <c r="B67" s="5" t="s">
        <v>43</v>
      </c>
      <c r="C67" s="5"/>
      <c r="D67" s="5"/>
      <c r="E67" s="5"/>
      <c r="F67" s="18">
        <f>SUM(F68,F77,F104,F121,F131)</f>
        <v>3731709.25</v>
      </c>
      <c r="G67" s="18">
        <f>SUM(G68,G77,G104,G121,G131)</f>
        <v>100000</v>
      </c>
      <c r="H67" s="18">
        <f>SUM(H68,H77,H104,H121,H131)</f>
        <v>22942117.359999999</v>
      </c>
      <c r="I67" s="18">
        <f>SUM(I68,I77,I104,I121,I131)</f>
        <v>4588024.38</v>
      </c>
      <c r="J67" s="18">
        <f t="shared" ref="J67:J84" si="6">(I67/H67)*100</f>
        <v>19.998260439549945</v>
      </c>
      <c r="K67" s="18">
        <f>(I67/F67)*100</f>
        <v>122.94699486569056</v>
      </c>
    </row>
    <row r="68" spans="1:13" ht="13.8" x14ac:dyDescent="0.25">
      <c r="A68" s="5">
        <v>61</v>
      </c>
      <c r="B68" s="5" t="s">
        <v>44</v>
      </c>
      <c r="C68" s="5"/>
      <c r="D68" s="5"/>
      <c r="E68" s="5"/>
      <c r="F68" s="18">
        <f t="shared" ref="F68:G68" si="7">SUM(F69:F75)</f>
        <v>1740222.2000000002</v>
      </c>
      <c r="G68" s="18">
        <f t="shared" si="7"/>
        <v>0</v>
      </c>
      <c r="H68" s="18">
        <f>SUM(H69:H75)</f>
        <v>2788517.36</v>
      </c>
      <c r="I68" s="18">
        <f>SUM(I69:I75)</f>
        <v>1724855.12</v>
      </c>
      <c r="J68" s="18">
        <f t="shared" si="6"/>
        <v>61.855634995939212</v>
      </c>
      <c r="K68" s="18">
        <f>(I68/F68)*100</f>
        <v>99.116947249609836</v>
      </c>
    </row>
    <row r="69" spans="1:13" x14ac:dyDescent="0.25">
      <c r="A69">
        <v>6111</v>
      </c>
      <c r="B69" t="s">
        <v>4</v>
      </c>
      <c r="F69" s="1">
        <v>384613.49</v>
      </c>
      <c r="G69" s="1"/>
      <c r="H69" s="20">
        <v>500000</v>
      </c>
      <c r="I69" s="20">
        <v>453893.99</v>
      </c>
      <c r="J69" s="20">
        <f t="shared" si="6"/>
        <v>90.778797999999995</v>
      </c>
      <c r="K69" s="149">
        <f>(I69/F69)*100</f>
        <v>118.01301873213028</v>
      </c>
    </row>
    <row r="70" spans="1:13" x14ac:dyDescent="0.25">
      <c r="A70">
        <v>6111</v>
      </c>
      <c r="B70" t="s">
        <v>218</v>
      </c>
      <c r="F70" s="168">
        <v>1304523.57</v>
      </c>
      <c r="G70" s="1"/>
      <c r="H70" s="20">
        <v>2100000</v>
      </c>
      <c r="I70" s="20">
        <v>1184979.8500000001</v>
      </c>
      <c r="J70" s="20">
        <f t="shared" si="6"/>
        <v>56.42761190476191</v>
      </c>
      <c r="K70" s="149">
        <f>(I70/F70)*100</f>
        <v>90.836216167408921</v>
      </c>
    </row>
    <row r="71" spans="1:13" x14ac:dyDescent="0.25">
      <c r="B71" s="99"/>
      <c r="G71" s="1"/>
      <c r="H71" s="20"/>
      <c r="I71" s="20"/>
      <c r="J71" s="20"/>
      <c r="K71" s="149"/>
    </row>
    <row r="72" spans="1:13" x14ac:dyDescent="0.25">
      <c r="A72">
        <v>6131</v>
      </c>
      <c r="B72" t="s">
        <v>45</v>
      </c>
      <c r="F72" s="1">
        <v>2448</v>
      </c>
      <c r="G72" s="1"/>
      <c r="H72" s="20">
        <v>2000</v>
      </c>
      <c r="I72" s="20">
        <v>192</v>
      </c>
      <c r="J72" s="20">
        <f t="shared" si="6"/>
        <v>9.6</v>
      </c>
      <c r="K72" s="149">
        <f>(I72/F72)*100</f>
        <v>7.8431372549019605</v>
      </c>
    </row>
    <row r="73" spans="1:13" x14ac:dyDescent="0.25">
      <c r="A73">
        <v>6134</v>
      </c>
      <c r="B73" t="s">
        <v>46</v>
      </c>
      <c r="F73" s="1">
        <v>44046.32</v>
      </c>
      <c r="G73" s="1"/>
      <c r="H73" s="20">
        <v>50000</v>
      </c>
      <c r="I73" s="20">
        <v>17418.849999999999</v>
      </c>
      <c r="J73" s="20">
        <f t="shared" si="6"/>
        <v>34.837699999999998</v>
      </c>
      <c r="K73" s="149">
        <f>(I73/F73)*100</f>
        <v>39.546663603224964</v>
      </c>
    </row>
    <row r="74" spans="1:13" x14ac:dyDescent="0.25">
      <c r="A74">
        <v>6142</v>
      </c>
      <c r="B74" t="s">
        <v>47</v>
      </c>
      <c r="F74" s="1">
        <v>4590.82</v>
      </c>
      <c r="G74" s="1"/>
      <c r="H74" s="20">
        <v>7000</v>
      </c>
      <c r="I74" s="20">
        <v>2694.69</v>
      </c>
      <c r="J74" s="20">
        <f t="shared" si="6"/>
        <v>38.495571428571431</v>
      </c>
      <c r="K74" s="149">
        <f>(I74/F74)*100</f>
        <v>58.6973568992032</v>
      </c>
    </row>
    <row r="75" spans="1:13" x14ac:dyDescent="0.25">
      <c r="A75" s="99">
        <v>6145</v>
      </c>
      <c r="B75" s="99" t="s">
        <v>558</v>
      </c>
      <c r="F75" s="1">
        <v>0</v>
      </c>
      <c r="G75" s="1"/>
      <c r="H75" s="20">
        <v>129517.36</v>
      </c>
      <c r="I75" s="20">
        <v>65675.740000000005</v>
      </c>
      <c r="J75" s="20">
        <f t="shared" si="6"/>
        <v>50.708059521905028</v>
      </c>
      <c r="K75" s="149">
        <v>0</v>
      </c>
    </row>
    <row r="76" spans="1:13" s="64" customFormat="1" ht="13.8" x14ac:dyDescent="0.25">
      <c r="A76"/>
      <c r="B76"/>
      <c r="C76"/>
      <c r="D76"/>
      <c r="E76"/>
      <c r="F76" s="1"/>
      <c r="G76"/>
      <c r="H76" s="15"/>
      <c r="I76" s="15"/>
      <c r="J76" s="15"/>
      <c r="K76" s="149"/>
      <c r="M76" s="198"/>
    </row>
    <row r="77" spans="1:13" ht="13.8" x14ac:dyDescent="0.25">
      <c r="A77" s="5">
        <v>63</v>
      </c>
      <c r="B77" s="5" t="s">
        <v>252</v>
      </c>
      <c r="C77" s="5"/>
      <c r="D77" s="5"/>
      <c r="E77" s="5"/>
      <c r="F77" s="18">
        <f>F79+F92+F94+F96</f>
        <v>1137527.43</v>
      </c>
      <c r="G77" s="18">
        <f>G79+G92+G94+G96</f>
        <v>100000</v>
      </c>
      <c r="H77" s="18">
        <f>H79+H92+H94+H96</f>
        <v>18495100</v>
      </c>
      <c r="I77" s="18">
        <f>I79+I92+I94+I96</f>
        <v>2056630.53</v>
      </c>
      <c r="J77" s="18">
        <f t="shared" si="6"/>
        <v>11.119867045866203</v>
      </c>
      <c r="K77" s="18">
        <f>(I77/F77)*100</f>
        <v>180.79832413359915</v>
      </c>
    </row>
    <row r="78" spans="1:13" ht="13.8" x14ac:dyDescent="0.25">
      <c r="A78" s="5"/>
      <c r="B78" s="5" t="s">
        <v>253</v>
      </c>
      <c r="C78" s="5"/>
      <c r="D78" s="5"/>
      <c r="E78" s="5"/>
      <c r="F78" s="18"/>
      <c r="G78" s="18"/>
      <c r="H78" s="18"/>
      <c r="I78" s="18"/>
      <c r="J78" s="18"/>
      <c r="K78" s="149"/>
    </row>
    <row r="79" spans="1:13" ht="13.8" x14ac:dyDescent="0.25">
      <c r="A79" s="5">
        <v>633</v>
      </c>
      <c r="B79" s="5" t="s">
        <v>254</v>
      </c>
      <c r="C79" s="5"/>
      <c r="D79" s="5"/>
      <c r="E79" s="5"/>
      <c r="F79" s="18">
        <f>SUM(F80:F91)</f>
        <v>99808.05</v>
      </c>
      <c r="G79" s="18">
        <f>SUM(G80:G91)</f>
        <v>0</v>
      </c>
      <c r="H79" s="18">
        <f>SUM(H80:H91)</f>
        <v>4020500</v>
      </c>
      <c r="I79" s="18">
        <f>SUM(I80:I91)</f>
        <v>641386.19999999995</v>
      </c>
      <c r="J79" s="18">
        <f t="shared" si="6"/>
        <v>15.952896405919661</v>
      </c>
      <c r="K79" s="18">
        <f>(I79/F79)*100</f>
        <v>642.61970853052435</v>
      </c>
    </row>
    <row r="80" spans="1:13" x14ac:dyDescent="0.25">
      <c r="A80">
        <v>6331</v>
      </c>
      <c r="B80" s="99" t="s">
        <v>267</v>
      </c>
      <c r="F80" s="1">
        <v>0</v>
      </c>
      <c r="G80" s="1"/>
      <c r="H80" s="20">
        <v>12500</v>
      </c>
      <c r="I80" s="20">
        <v>0</v>
      </c>
      <c r="J80" s="20">
        <f t="shared" si="6"/>
        <v>0</v>
      </c>
      <c r="K80" s="149">
        <v>0</v>
      </c>
    </row>
    <row r="81" spans="1:13" x14ac:dyDescent="0.25">
      <c r="A81">
        <v>6331</v>
      </c>
      <c r="B81" s="99" t="s">
        <v>217</v>
      </c>
      <c r="F81" s="1">
        <v>1400</v>
      </c>
      <c r="G81" s="1"/>
      <c r="H81" s="20">
        <v>1000</v>
      </c>
      <c r="I81" s="20">
        <v>1060</v>
      </c>
      <c r="J81" s="20">
        <f t="shared" si="6"/>
        <v>106</v>
      </c>
      <c r="K81" s="149">
        <f>(I81/F81)*100</f>
        <v>75.714285714285708</v>
      </c>
    </row>
    <row r="82" spans="1:13" x14ac:dyDescent="0.25">
      <c r="A82">
        <v>6331</v>
      </c>
      <c r="B82" s="99" t="s">
        <v>500</v>
      </c>
      <c r="F82" s="1">
        <v>34183.050000000003</v>
      </c>
      <c r="G82" s="1"/>
      <c r="H82" s="20">
        <v>160000</v>
      </c>
      <c r="I82" s="20">
        <v>55639.21</v>
      </c>
      <c r="J82" s="20">
        <f t="shared" si="6"/>
        <v>34.774506249999995</v>
      </c>
      <c r="K82" s="149">
        <v>0</v>
      </c>
    </row>
    <row r="83" spans="1:13" x14ac:dyDescent="0.25">
      <c r="A83">
        <v>6332</v>
      </c>
      <c r="B83" s="99" t="s">
        <v>559</v>
      </c>
      <c r="F83" s="1">
        <v>0</v>
      </c>
      <c r="G83" s="1"/>
      <c r="H83" s="20">
        <v>100000</v>
      </c>
      <c r="I83" s="20">
        <v>0</v>
      </c>
      <c r="J83" s="20">
        <f t="shared" si="6"/>
        <v>0</v>
      </c>
      <c r="K83" s="149">
        <v>0</v>
      </c>
    </row>
    <row r="84" spans="1:13" x14ac:dyDescent="0.25">
      <c r="A84">
        <v>6332</v>
      </c>
      <c r="B84" s="99" t="s">
        <v>560</v>
      </c>
      <c r="F84" s="1">
        <v>0</v>
      </c>
      <c r="G84" s="1"/>
      <c r="H84" s="20">
        <v>300000</v>
      </c>
      <c r="I84" s="20">
        <v>0</v>
      </c>
      <c r="J84" s="20">
        <f t="shared" si="6"/>
        <v>0</v>
      </c>
      <c r="K84" s="149">
        <v>0</v>
      </c>
    </row>
    <row r="85" spans="1:13" x14ac:dyDescent="0.25">
      <c r="A85">
        <v>6332</v>
      </c>
      <c r="B85" s="99" t="s">
        <v>561</v>
      </c>
      <c r="F85" s="1">
        <v>0</v>
      </c>
      <c r="G85" s="1"/>
      <c r="H85" s="20">
        <v>350000</v>
      </c>
      <c r="I85" s="20">
        <v>0</v>
      </c>
      <c r="J85" s="20">
        <f t="shared" ref="J85:J146" si="8">(I85/H85)*100</f>
        <v>0</v>
      </c>
      <c r="K85" s="149">
        <v>0</v>
      </c>
    </row>
    <row r="86" spans="1:13" x14ac:dyDescent="0.25">
      <c r="A86">
        <v>6332</v>
      </c>
      <c r="B86" s="99" t="s">
        <v>562</v>
      </c>
      <c r="F86" s="1">
        <v>0</v>
      </c>
      <c r="G86" s="1"/>
      <c r="H86" s="20">
        <v>253000</v>
      </c>
      <c r="I86" s="20">
        <v>253000</v>
      </c>
      <c r="J86" s="20">
        <f t="shared" si="8"/>
        <v>100</v>
      </c>
      <c r="K86" s="149">
        <v>0</v>
      </c>
    </row>
    <row r="87" spans="1:13" x14ac:dyDescent="0.25">
      <c r="A87">
        <v>6332</v>
      </c>
      <c r="B87" s="99" t="s">
        <v>268</v>
      </c>
      <c r="F87" s="1">
        <v>9875</v>
      </c>
      <c r="G87" s="1"/>
      <c r="H87" s="20">
        <v>1500000</v>
      </c>
      <c r="I87" s="20">
        <v>53750</v>
      </c>
      <c r="J87" s="20">
        <f t="shared" si="8"/>
        <v>3.5833333333333335</v>
      </c>
      <c r="K87" s="149">
        <f>(I87/F87)*100</f>
        <v>544.30379746835445</v>
      </c>
    </row>
    <row r="88" spans="1:13" x14ac:dyDescent="0.25">
      <c r="A88">
        <v>6332</v>
      </c>
      <c r="B88" s="99" t="s">
        <v>269</v>
      </c>
      <c r="F88" s="1">
        <v>54350</v>
      </c>
      <c r="G88" s="1"/>
      <c r="H88" s="20">
        <v>200000</v>
      </c>
      <c r="I88" s="20">
        <v>134770</v>
      </c>
      <c r="J88" s="20">
        <f t="shared" si="8"/>
        <v>67.384999999999991</v>
      </c>
      <c r="K88" s="149">
        <f>(I88/F88)*100</f>
        <v>247.96688132474699</v>
      </c>
    </row>
    <row r="89" spans="1:13" x14ac:dyDescent="0.25">
      <c r="A89">
        <v>6332</v>
      </c>
      <c r="B89" s="99" t="s">
        <v>710</v>
      </c>
      <c r="F89" s="1">
        <v>0</v>
      </c>
      <c r="G89" s="1"/>
      <c r="H89" s="20">
        <v>1000000</v>
      </c>
      <c r="I89" s="20">
        <v>0</v>
      </c>
      <c r="J89" s="20">
        <f t="shared" si="8"/>
        <v>0</v>
      </c>
      <c r="K89" s="149">
        <v>0</v>
      </c>
    </row>
    <row r="90" spans="1:13" x14ac:dyDescent="0.25">
      <c r="A90">
        <v>6332</v>
      </c>
      <c r="B90" s="99" t="s">
        <v>563</v>
      </c>
      <c r="F90" s="1">
        <v>0</v>
      </c>
      <c r="G90" s="1"/>
      <c r="H90" s="20">
        <v>144000</v>
      </c>
      <c r="I90" s="20">
        <v>143166.99</v>
      </c>
      <c r="J90" s="20">
        <f t="shared" si="8"/>
        <v>99.421520833333332</v>
      </c>
      <c r="K90" s="149">
        <v>0</v>
      </c>
    </row>
    <row r="91" spans="1:13" x14ac:dyDescent="0.25">
      <c r="B91" s="99"/>
      <c r="G91" s="1"/>
      <c r="H91" s="20"/>
      <c r="I91" s="20"/>
      <c r="J91" s="20"/>
      <c r="K91" s="149"/>
    </row>
    <row r="92" spans="1:13" s="5" customFormat="1" ht="13.8" x14ac:dyDescent="0.25">
      <c r="A92" s="5">
        <v>634</v>
      </c>
      <c r="B92" s="5" t="s">
        <v>255</v>
      </c>
      <c r="F92" s="18">
        <f t="shared" ref="F92:G92" si="9">F93</f>
        <v>2796.9</v>
      </c>
      <c r="G92" s="18">
        <f t="shared" si="9"/>
        <v>0</v>
      </c>
      <c r="H92" s="18">
        <f>H93</f>
        <v>63000</v>
      </c>
      <c r="I92" s="18">
        <f>I93</f>
        <v>0</v>
      </c>
      <c r="J92" s="18">
        <f t="shared" si="8"/>
        <v>0</v>
      </c>
      <c r="K92" s="18">
        <f t="shared" ref="K92:K93" si="10">(I92/F92)*100</f>
        <v>0</v>
      </c>
      <c r="M92" s="56"/>
    </row>
    <row r="93" spans="1:13" x14ac:dyDescent="0.25">
      <c r="A93">
        <v>6341</v>
      </c>
      <c r="B93" s="99" t="s">
        <v>270</v>
      </c>
      <c r="F93" s="1">
        <v>2796.9</v>
      </c>
      <c r="G93" s="1"/>
      <c r="H93" s="20">
        <v>63000</v>
      </c>
      <c r="I93" s="20">
        <v>0</v>
      </c>
      <c r="J93" s="20">
        <f t="shared" si="8"/>
        <v>0</v>
      </c>
      <c r="K93" s="149">
        <f t="shared" si="10"/>
        <v>0</v>
      </c>
    </row>
    <row r="94" spans="1:13" s="5" customFormat="1" ht="13.8" x14ac:dyDescent="0.25">
      <c r="A94" s="5">
        <v>635</v>
      </c>
      <c r="B94" s="5" t="s">
        <v>711</v>
      </c>
      <c r="F94" s="18">
        <f t="shared" ref="F94:G94" si="11">F95</f>
        <v>0</v>
      </c>
      <c r="G94" s="18">
        <f t="shared" si="11"/>
        <v>0</v>
      </c>
      <c r="H94" s="18">
        <f>H95</f>
        <v>100000</v>
      </c>
      <c r="I94" s="18">
        <f>I95</f>
        <v>0</v>
      </c>
      <c r="J94" s="18">
        <f t="shared" si="8"/>
        <v>0</v>
      </c>
      <c r="K94" s="18">
        <v>0</v>
      </c>
      <c r="M94" s="56"/>
    </row>
    <row r="95" spans="1:13" x14ac:dyDescent="0.25">
      <c r="A95">
        <v>6351</v>
      </c>
      <c r="B95" s="99" t="s">
        <v>92</v>
      </c>
      <c r="F95" s="1">
        <v>0</v>
      </c>
      <c r="G95" s="1"/>
      <c r="H95" s="20">
        <v>100000</v>
      </c>
      <c r="I95" s="20">
        <v>0</v>
      </c>
      <c r="J95" s="20">
        <f t="shared" si="8"/>
        <v>0</v>
      </c>
      <c r="K95" s="149">
        <v>0</v>
      </c>
    </row>
    <row r="96" spans="1:13" s="3" customFormat="1" ht="13.8" x14ac:dyDescent="0.25">
      <c r="A96" s="5">
        <v>638</v>
      </c>
      <c r="B96" s="5" t="s">
        <v>256</v>
      </c>
      <c r="F96" s="18">
        <f t="shared" ref="F96:G96" si="12">SUM(F97:F102)</f>
        <v>1034922.48</v>
      </c>
      <c r="G96" s="18">
        <f t="shared" si="12"/>
        <v>100000</v>
      </c>
      <c r="H96" s="18">
        <f>SUM(H97:H102)</f>
        <v>14311600</v>
      </c>
      <c r="I96" s="18">
        <f>SUM(I97:I102)</f>
        <v>1415244.33</v>
      </c>
      <c r="J96" s="18">
        <f t="shared" si="8"/>
        <v>9.8887918192235684</v>
      </c>
      <c r="K96" s="18">
        <v>0</v>
      </c>
      <c r="M96" s="47"/>
    </row>
    <row r="97" spans="1:13" x14ac:dyDescent="0.25">
      <c r="A97">
        <v>6382</v>
      </c>
      <c r="B97" s="99" t="s">
        <v>257</v>
      </c>
      <c r="F97" s="1">
        <v>0</v>
      </c>
      <c r="G97" s="1"/>
      <c r="H97" s="20">
        <v>610000</v>
      </c>
      <c r="I97" s="20">
        <v>512638.06</v>
      </c>
      <c r="J97" s="20">
        <f t="shared" si="8"/>
        <v>84.039026229508195</v>
      </c>
      <c r="K97" s="149">
        <v>0</v>
      </c>
    </row>
    <row r="98" spans="1:13" x14ac:dyDescent="0.25">
      <c r="A98">
        <v>6382</v>
      </c>
      <c r="B98" s="99" t="s">
        <v>258</v>
      </c>
      <c r="F98" s="1">
        <v>956496.87</v>
      </c>
      <c r="G98" s="1"/>
      <c r="H98" s="20">
        <v>812000</v>
      </c>
      <c r="I98" s="20">
        <v>811279.64</v>
      </c>
      <c r="J98" s="20">
        <f t="shared" si="8"/>
        <v>99.911285714285711</v>
      </c>
      <c r="K98" s="149">
        <v>0</v>
      </c>
    </row>
    <row r="99" spans="1:13" s="12" customFormat="1" ht="15" x14ac:dyDescent="0.25">
      <c r="A99" s="99">
        <v>6382</v>
      </c>
      <c r="B99" s="99" t="s">
        <v>259</v>
      </c>
      <c r="C99"/>
      <c r="D99"/>
      <c r="E99"/>
      <c r="F99" s="149">
        <v>78425.61</v>
      </c>
      <c r="G99" s="149">
        <v>100000</v>
      </c>
      <c r="H99" s="149">
        <v>189600</v>
      </c>
      <c r="I99" s="149">
        <v>91326.63</v>
      </c>
      <c r="J99" s="149">
        <f t="shared" si="8"/>
        <v>48.16805379746836</v>
      </c>
      <c r="K99" s="149">
        <v>0</v>
      </c>
      <c r="M99" s="57"/>
    </row>
    <row r="100" spans="1:13" x14ac:dyDescent="0.25">
      <c r="A100" s="99">
        <v>6382</v>
      </c>
      <c r="B100" s="99" t="s">
        <v>564</v>
      </c>
      <c r="F100" s="1">
        <v>0</v>
      </c>
      <c r="G100" s="1"/>
      <c r="H100" s="20">
        <v>12700000</v>
      </c>
      <c r="I100" s="20">
        <v>0</v>
      </c>
      <c r="J100" s="20">
        <f t="shared" si="8"/>
        <v>0</v>
      </c>
      <c r="K100" s="149">
        <v>0</v>
      </c>
    </row>
    <row r="101" spans="1:13" hidden="1" x14ac:dyDescent="0.25">
      <c r="B101" s="99"/>
      <c r="G101" s="1"/>
      <c r="H101" s="20"/>
      <c r="I101" s="20"/>
      <c r="J101" s="20" t="e">
        <f t="shared" si="8"/>
        <v>#DIV/0!</v>
      </c>
      <c r="K101" s="149"/>
    </row>
    <row r="102" spans="1:13" hidden="1" x14ac:dyDescent="0.25">
      <c r="B102" s="99"/>
      <c r="G102" s="1"/>
      <c r="H102" s="20"/>
      <c r="I102" s="20"/>
      <c r="J102" s="20" t="e">
        <f t="shared" si="8"/>
        <v>#DIV/0!</v>
      </c>
      <c r="K102" s="149"/>
    </row>
    <row r="103" spans="1:13" x14ac:dyDescent="0.25">
      <c r="G103" s="1"/>
      <c r="H103" s="20"/>
      <c r="I103" s="20"/>
      <c r="J103" s="20"/>
      <c r="K103" s="149"/>
    </row>
    <row r="104" spans="1:13" ht="13.8" x14ac:dyDescent="0.25">
      <c r="A104" s="5">
        <v>64</v>
      </c>
      <c r="B104" s="5" t="s">
        <v>48</v>
      </c>
      <c r="C104" s="5"/>
      <c r="D104" s="5"/>
      <c r="E104" s="5"/>
      <c r="F104" s="18">
        <f>SUM(F105:F119)</f>
        <v>547908.02</v>
      </c>
      <c r="G104" s="18">
        <f t="shared" ref="G104:I104" si="13">SUM(G105:G119)</f>
        <v>0</v>
      </c>
      <c r="H104" s="18">
        <f t="shared" si="13"/>
        <v>853300</v>
      </c>
      <c r="I104" s="18">
        <f t="shared" si="13"/>
        <v>399463.11000000004</v>
      </c>
      <c r="J104" s="18">
        <f t="shared" si="8"/>
        <v>46.813911871557487</v>
      </c>
      <c r="K104" s="18">
        <f>(I104/F104)*100</f>
        <v>72.906965296839431</v>
      </c>
    </row>
    <row r="105" spans="1:13" x14ac:dyDescent="0.25">
      <c r="A105">
        <v>6413</v>
      </c>
      <c r="B105" s="9" t="s">
        <v>139</v>
      </c>
      <c r="F105" s="1">
        <v>0</v>
      </c>
      <c r="G105" s="1"/>
      <c r="H105" s="20">
        <v>100</v>
      </c>
      <c r="I105" s="20">
        <v>0</v>
      </c>
      <c r="J105" s="20">
        <f t="shared" si="8"/>
        <v>0</v>
      </c>
      <c r="K105" s="149">
        <v>0</v>
      </c>
    </row>
    <row r="106" spans="1:13" x14ac:dyDescent="0.25">
      <c r="A106">
        <v>6413</v>
      </c>
      <c r="B106" s="23" t="s">
        <v>91</v>
      </c>
      <c r="F106" s="1">
        <v>7.21</v>
      </c>
      <c r="G106" s="1"/>
      <c r="H106" s="20">
        <v>100</v>
      </c>
      <c r="I106" s="20">
        <v>8.0500000000000007</v>
      </c>
      <c r="J106" s="20">
        <f t="shared" si="8"/>
        <v>8.0500000000000007</v>
      </c>
      <c r="K106" s="149">
        <f t="shared" ref="K106:K119" si="14">(I106/F106)*100</f>
        <v>111.65048543689322</v>
      </c>
    </row>
    <row r="107" spans="1:13" x14ac:dyDescent="0.25">
      <c r="A107">
        <v>6421</v>
      </c>
      <c r="B107" t="s">
        <v>61</v>
      </c>
      <c r="F107" s="1">
        <v>0</v>
      </c>
      <c r="G107" s="1"/>
      <c r="H107" s="20">
        <v>0</v>
      </c>
      <c r="I107" s="20">
        <v>0</v>
      </c>
      <c r="J107" s="20">
        <v>0</v>
      </c>
      <c r="K107" s="149">
        <v>0</v>
      </c>
    </row>
    <row r="108" spans="1:13" x14ac:dyDescent="0.25">
      <c r="A108">
        <v>6421</v>
      </c>
      <c r="B108" t="s">
        <v>49</v>
      </c>
      <c r="F108" s="1">
        <v>45</v>
      </c>
      <c r="G108" s="1"/>
      <c r="H108" s="20">
        <v>10000</v>
      </c>
      <c r="I108" s="20">
        <v>5650.5</v>
      </c>
      <c r="J108" s="20">
        <f t="shared" si="8"/>
        <v>56.505000000000003</v>
      </c>
      <c r="K108" s="149">
        <f t="shared" si="14"/>
        <v>12556.666666666666</v>
      </c>
    </row>
    <row r="109" spans="1:13" x14ac:dyDescent="0.25">
      <c r="A109">
        <v>6421</v>
      </c>
      <c r="B109" t="s">
        <v>116</v>
      </c>
      <c r="F109" s="1">
        <v>0</v>
      </c>
      <c r="G109" s="1"/>
      <c r="H109" s="20">
        <v>15000</v>
      </c>
      <c r="I109" s="20">
        <v>0</v>
      </c>
      <c r="J109" s="20">
        <f t="shared" si="8"/>
        <v>0</v>
      </c>
      <c r="K109" s="149">
        <v>0</v>
      </c>
    </row>
    <row r="110" spans="1:13" x14ac:dyDescent="0.25">
      <c r="A110">
        <v>6422</v>
      </c>
      <c r="B110" s="99" t="s">
        <v>264</v>
      </c>
      <c r="F110" s="1">
        <v>38505.85</v>
      </c>
      <c r="G110" s="1"/>
      <c r="H110" s="20">
        <v>60000</v>
      </c>
      <c r="I110" s="20">
        <v>29245.55</v>
      </c>
      <c r="J110" s="20">
        <f t="shared" si="8"/>
        <v>48.742583333333336</v>
      </c>
      <c r="K110" s="149">
        <f t="shared" si="14"/>
        <v>75.950926937075792</v>
      </c>
    </row>
    <row r="111" spans="1:13" x14ac:dyDescent="0.25">
      <c r="A111">
        <v>6422</v>
      </c>
      <c r="B111" s="99" t="s">
        <v>260</v>
      </c>
      <c r="F111" s="1">
        <v>4200</v>
      </c>
      <c r="G111" s="1"/>
      <c r="H111" s="20">
        <v>7000</v>
      </c>
      <c r="I111" s="20">
        <v>4503.8599999999997</v>
      </c>
      <c r="J111" s="20">
        <f t="shared" si="8"/>
        <v>64.340857142857132</v>
      </c>
      <c r="K111" s="149">
        <f t="shared" si="14"/>
        <v>107.23476190476188</v>
      </c>
    </row>
    <row r="112" spans="1:13" x14ac:dyDescent="0.25">
      <c r="A112">
        <v>6422</v>
      </c>
      <c r="B112" s="99" t="s">
        <v>55</v>
      </c>
      <c r="F112" s="1">
        <v>2279.9299999999998</v>
      </c>
      <c r="G112" s="1"/>
      <c r="H112" s="20">
        <v>4000</v>
      </c>
      <c r="I112" s="20">
        <v>2240</v>
      </c>
      <c r="J112" s="20">
        <f t="shared" si="8"/>
        <v>56.000000000000007</v>
      </c>
      <c r="K112" s="149">
        <f t="shared" si="14"/>
        <v>98.248630440408263</v>
      </c>
    </row>
    <row r="113" spans="1:11" x14ac:dyDescent="0.25">
      <c r="A113">
        <v>6422</v>
      </c>
      <c r="B113" s="99" t="s">
        <v>261</v>
      </c>
      <c r="F113" s="1">
        <v>731.01</v>
      </c>
      <c r="G113" s="1"/>
      <c r="H113" s="20">
        <v>800</v>
      </c>
      <c r="I113" s="20">
        <v>731.01</v>
      </c>
      <c r="J113" s="20">
        <f t="shared" si="8"/>
        <v>91.376249999999999</v>
      </c>
      <c r="K113" s="149">
        <f t="shared" si="14"/>
        <v>100</v>
      </c>
    </row>
    <row r="114" spans="1:11" x14ac:dyDescent="0.25">
      <c r="A114">
        <v>6422</v>
      </c>
      <c r="B114" s="99" t="s">
        <v>262</v>
      </c>
      <c r="F114" s="168">
        <v>0</v>
      </c>
      <c r="H114" s="20">
        <v>200</v>
      </c>
      <c r="I114" s="20">
        <v>0</v>
      </c>
      <c r="J114" s="20">
        <f t="shared" si="8"/>
        <v>0</v>
      </c>
      <c r="K114" s="149">
        <v>0</v>
      </c>
    </row>
    <row r="115" spans="1:11" x14ac:dyDescent="0.25">
      <c r="A115">
        <v>6423</v>
      </c>
      <c r="B115" s="99" t="s">
        <v>64</v>
      </c>
      <c r="F115" s="1">
        <v>5.82</v>
      </c>
      <c r="H115" s="20">
        <v>1000</v>
      </c>
      <c r="I115" s="20">
        <v>479.8</v>
      </c>
      <c r="J115" s="20">
        <f t="shared" si="8"/>
        <v>47.980000000000004</v>
      </c>
      <c r="K115" s="149">
        <f t="shared" si="14"/>
        <v>8243.9862542955325</v>
      </c>
    </row>
    <row r="116" spans="1:11" x14ac:dyDescent="0.25">
      <c r="A116">
        <v>6423</v>
      </c>
      <c r="B116" s="99" t="s">
        <v>58</v>
      </c>
      <c r="F116" s="1">
        <v>423678.61</v>
      </c>
      <c r="H116" s="20">
        <v>700000</v>
      </c>
      <c r="I116" s="20">
        <v>314151.33</v>
      </c>
      <c r="J116" s="20">
        <f t="shared" si="8"/>
        <v>44.87876142857143</v>
      </c>
      <c r="K116" s="149">
        <f t="shared" si="14"/>
        <v>74.148499023823746</v>
      </c>
    </row>
    <row r="117" spans="1:11" x14ac:dyDescent="0.25">
      <c r="A117">
        <v>6423</v>
      </c>
      <c r="B117" s="99" t="s">
        <v>263</v>
      </c>
      <c r="F117" s="1">
        <v>38100</v>
      </c>
      <c r="H117" s="20">
        <v>38100</v>
      </c>
      <c r="I117" s="20">
        <v>38100</v>
      </c>
      <c r="J117" s="20">
        <f t="shared" si="8"/>
        <v>100</v>
      </c>
      <c r="K117" s="149">
        <f t="shared" si="14"/>
        <v>100</v>
      </c>
    </row>
    <row r="118" spans="1:11" x14ac:dyDescent="0.25">
      <c r="A118">
        <v>6429</v>
      </c>
      <c r="B118" s="99" t="s">
        <v>86</v>
      </c>
      <c r="F118" s="1">
        <v>1350.03</v>
      </c>
      <c r="H118" s="20">
        <v>7000</v>
      </c>
      <c r="I118" s="20">
        <v>4353.01</v>
      </c>
      <c r="J118" s="20">
        <f t="shared" si="8"/>
        <v>62.185857142857145</v>
      </c>
      <c r="K118" s="149">
        <f t="shared" si="14"/>
        <v>322.43801989585421</v>
      </c>
    </row>
    <row r="119" spans="1:11" x14ac:dyDescent="0.25">
      <c r="A119">
        <v>6429</v>
      </c>
      <c r="B119" s="99" t="s">
        <v>53</v>
      </c>
      <c r="F119" s="1">
        <v>39004.559999999998</v>
      </c>
      <c r="H119" s="20">
        <v>10000</v>
      </c>
      <c r="I119" s="20">
        <v>0</v>
      </c>
      <c r="J119" s="20">
        <f t="shared" si="8"/>
        <v>0</v>
      </c>
      <c r="K119" s="149">
        <f t="shared" si="14"/>
        <v>0</v>
      </c>
    </row>
    <row r="120" spans="1:11" x14ac:dyDescent="0.25">
      <c r="H120" s="20"/>
      <c r="I120" s="20"/>
      <c r="J120" s="20"/>
      <c r="K120" s="149"/>
    </row>
    <row r="121" spans="1:11" ht="13.8" x14ac:dyDescent="0.25">
      <c r="A121" s="5">
        <v>65</v>
      </c>
      <c r="B121" s="5" t="s">
        <v>50</v>
      </c>
      <c r="C121" s="5"/>
      <c r="D121" s="5"/>
      <c r="E121" s="5"/>
      <c r="F121" s="18">
        <f>SUM(F122:F129)</f>
        <v>304496.60000000003</v>
      </c>
      <c r="G121" s="18">
        <f>SUM(G122:G129)</f>
        <v>0</v>
      </c>
      <c r="H121" s="18">
        <f>SUM(H122:H129)</f>
        <v>800200</v>
      </c>
      <c r="I121" s="18">
        <f>SUM(I122:I129)</f>
        <v>406475.62000000005</v>
      </c>
      <c r="J121" s="18">
        <f t="shared" si="8"/>
        <v>50.796753311672092</v>
      </c>
      <c r="K121" s="18">
        <f t="shared" ref="K121:K128" si="15">(I121/F121)*100</f>
        <v>133.49102091780335</v>
      </c>
    </row>
    <row r="122" spans="1:11" x14ac:dyDescent="0.25">
      <c r="A122">
        <v>6512</v>
      </c>
      <c r="B122" s="99" t="s">
        <v>219</v>
      </c>
      <c r="F122" s="1">
        <v>25050</v>
      </c>
      <c r="G122" s="1"/>
      <c r="H122" s="20">
        <v>90000</v>
      </c>
      <c r="I122" s="20">
        <v>8224.3799999999992</v>
      </c>
      <c r="J122" s="20">
        <f t="shared" si="8"/>
        <v>9.1381999999999994</v>
      </c>
      <c r="K122" s="149">
        <f t="shared" si="15"/>
        <v>32.831856287425147</v>
      </c>
    </row>
    <row r="123" spans="1:11" x14ac:dyDescent="0.25">
      <c r="A123">
        <v>6522</v>
      </c>
      <c r="B123" s="99" t="s">
        <v>117</v>
      </c>
      <c r="F123" s="1">
        <v>1066.2</v>
      </c>
      <c r="G123" s="1"/>
      <c r="H123" s="20">
        <v>5000</v>
      </c>
      <c r="I123" s="20">
        <v>178.69</v>
      </c>
      <c r="J123" s="20">
        <f t="shared" si="8"/>
        <v>3.5737999999999999</v>
      </c>
      <c r="K123" s="149">
        <f t="shared" si="15"/>
        <v>16.759519789908083</v>
      </c>
    </row>
    <row r="124" spans="1:11" x14ac:dyDescent="0.25">
      <c r="A124">
        <v>6524</v>
      </c>
      <c r="B124" t="s">
        <v>52</v>
      </c>
      <c r="F124" s="1">
        <v>149208.9</v>
      </c>
      <c r="G124" s="1"/>
      <c r="H124" s="20">
        <v>430000</v>
      </c>
      <c r="I124" s="20">
        <v>326309.84000000003</v>
      </c>
      <c r="J124" s="20">
        <f t="shared" si="8"/>
        <v>75.88600930232559</v>
      </c>
      <c r="K124" s="149">
        <f t="shared" si="15"/>
        <v>218.69328170102457</v>
      </c>
    </row>
    <row r="125" spans="1:11" x14ac:dyDescent="0.25">
      <c r="A125">
        <v>6531</v>
      </c>
      <c r="B125" s="99" t="s">
        <v>51</v>
      </c>
      <c r="F125" s="1">
        <v>9387.7099999999991</v>
      </c>
      <c r="G125" s="1"/>
      <c r="H125" s="20">
        <v>5000</v>
      </c>
      <c r="I125" s="20">
        <v>586.36</v>
      </c>
      <c r="J125" s="20">
        <f t="shared" si="8"/>
        <v>11.7272</v>
      </c>
      <c r="K125" s="149">
        <f t="shared" si="15"/>
        <v>6.2460387037946425</v>
      </c>
    </row>
    <row r="126" spans="1:11" x14ac:dyDescent="0.25">
      <c r="A126">
        <v>6532</v>
      </c>
      <c r="B126" s="99" t="s">
        <v>265</v>
      </c>
      <c r="F126" s="1">
        <v>45426.95</v>
      </c>
      <c r="G126" s="1"/>
      <c r="H126" s="20">
        <v>120000</v>
      </c>
      <c r="I126" s="20">
        <v>10489.21</v>
      </c>
      <c r="J126" s="20">
        <f t="shared" si="8"/>
        <v>8.7410083333333333</v>
      </c>
      <c r="K126" s="149">
        <f t="shared" si="15"/>
        <v>23.090280109054206</v>
      </c>
    </row>
    <row r="127" spans="1:11" x14ac:dyDescent="0.25">
      <c r="A127">
        <v>6526</v>
      </c>
      <c r="B127" s="9" t="s">
        <v>93</v>
      </c>
      <c r="F127" s="1">
        <v>74320</v>
      </c>
      <c r="G127" s="1"/>
      <c r="H127" s="20">
        <v>150000</v>
      </c>
      <c r="I127" s="20">
        <v>60681</v>
      </c>
      <c r="J127" s="20">
        <f t="shared" si="8"/>
        <v>40.454000000000001</v>
      </c>
      <c r="K127" s="149">
        <f t="shared" si="15"/>
        <v>81.648277717976313</v>
      </c>
    </row>
    <row r="128" spans="1:11" x14ac:dyDescent="0.25">
      <c r="A128">
        <v>6531</v>
      </c>
      <c r="B128" s="99" t="s">
        <v>118</v>
      </c>
      <c r="F128" s="1">
        <v>36.840000000000003</v>
      </c>
      <c r="G128" s="1"/>
      <c r="H128" s="20">
        <v>200</v>
      </c>
      <c r="I128" s="20">
        <v>6.14</v>
      </c>
      <c r="J128" s="20">
        <f t="shared" si="8"/>
        <v>3.07</v>
      </c>
      <c r="K128" s="149">
        <f t="shared" si="15"/>
        <v>16.666666666666664</v>
      </c>
    </row>
    <row r="129" spans="1:13" x14ac:dyDescent="0.25">
      <c r="B129" s="99"/>
      <c r="G129" s="1"/>
      <c r="H129" s="20"/>
      <c r="I129" s="20"/>
      <c r="J129" s="20"/>
      <c r="K129" s="149"/>
    </row>
    <row r="130" spans="1:13" x14ac:dyDescent="0.25">
      <c r="B130" s="99"/>
      <c r="G130" s="1"/>
      <c r="H130" s="20"/>
      <c r="I130" s="20"/>
      <c r="J130" s="20"/>
      <c r="K130" s="149"/>
    </row>
    <row r="131" spans="1:13" ht="13.8" x14ac:dyDescent="0.25">
      <c r="A131" s="5">
        <v>66</v>
      </c>
      <c r="B131" s="5" t="s">
        <v>54</v>
      </c>
      <c r="C131" s="5"/>
      <c r="D131" s="5"/>
      <c r="E131" s="5"/>
      <c r="F131" s="18">
        <f>SUM(F132:F132)</f>
        <v>1555</v>
      </c>
      <c r="G131" s="18">
        <f>SUM(G132:G132)</f>
        <v>0</v>
      </c>
      <c r="H131" s="18">
        <f>SUM(H132:H133)</f>
        <v>5000</v>
      </c>
      <c r="I131" s="18">
        <f>SUM(I132:I133)</f>
        <v>600</v>
      </c>
      <c r="J131" s="18">
        <f t="shared" si="8"/>
        <v>12</v>
      </c>
      <c r="K131" s="18">
        <f>(I131/F131)*100</f>
        <v>38.585209003215432</v>
      </c>
    </row>
    <row r="132" spans="1:13" x14ac:dyDescent="0.25">
      <c r="A132">
        <v>6615</v>
      </c>
      <c r="B132" s="99" t="s">
        <v>266</v>
      </c>
      <c r="F132" s="1">
        <v>1555</v>
      </c>
      <c r="G132" s="1"/>
      <c r="H132" s="20">
        <v>3000</v>
      </c>
      <c r="I132" s="20">
        <v>600</v>
      </c>
      <c r="J132" s="20">
        <f t="shared" si="8"/>
        <v>20</v>
      </c>
      <c r="K132" s="149">
        <f>(I132/F132)*100</f>
        <v>38.585209003215432</v>
      </c>
    </row>
    <row r="133" spans="1:13" x14ac:dyDescent="0.25">
      <c r="A133">
        <v>6615</v>
      </c>
      <c r="B133" s="99" t="s">
        <v>565</v>
      </c>
      <c r="F133" s="1">
        <v>0</v>
      </c>
      <c r="H133" s="20">
        <v>2000</v>
      </c>
      <c r="I133" s="20">
        <v>0</v>
      </c>
      <c r="J133" s="20">
        <f t="shared" si="8"/>
        <v>0</v>
      </c>
      <c r="K133" s="149">
        <v>0</v>
      </c>
    </row>
    <row r="134" spans="1:13" ht="15.6" x14ac:dyDescent="0.3">
      <c r="A134" s="4">
        <v>7</v>
      </c>
      <c r="B134" s="4" t="s">
        <v>56</v>
      </c>
      <c r="C134" s="4"/>
      <c r="D134" s="4"/>
      <c r="E134" s="4"/>
      <c r="F134" s="6"/>
      <c r="G134" s="4"/>
      <c r="H134" s="6"/>
      <c r="I134" s="19"/>
      <c r="J134" s="19"/>
      <c r="K134" s="149"/>
    </row>
    <row r="135" spans="1:13" ht="13.8" x14ac:dyDescent="0.25">
      <c r="A135" s="5">
        <v>72</v>
      </c>
      <c r="B135" s="5" t="s">
        <v>138</v>
      </c>
      <c r="C135" s="5"/>
      <c r="D135" s="5"/>
      <c r="E135" s="5"/>
      <c r="F135" s="18">
        <f t="shared" ref="F135:G135" si="16">F136</f>
        <v>1883.64</v>
      </c>
      <c r="G135" s="18">
        <f t="shared" si="16"/>
        <v>0</v>
      </c>
      <c r="H135" s="18">
        <f>H136</f>
        <v>3000</v>
      </c>
      <c r="I135" s="18">
        <f>SUM(I136:I136)</f>
        <v>2072.2199999999998</v>
      </c>
      <c r="J135" s="18">
        <f t="shared" si="8"/>
        <v>69.073999999999984</v>
      </c>
      <c r="K135" s="18">
        <f>(I135/F135)*100</f>
        <v>110.01146715932978</v>
      </c>
    </row>
    <row r="136" spans="1:13" x14ac:dyDescent="0.25">
      <c r="A136">
        <v>7211</v>
      </c>
      <c r="B136" t="s">
        <v>57</v>
      </c>
      <c r="F136" s="1">
        <v>1883.64</v>
      </c>
      <c r="G136" s="1"/>
      <c r="H136" s="20">
        <v>3000</v>
      </c>
      <c r="I136" s="20">
        <v>2072.2199999999998</v>
      </c>
      <c r="J136" s="20">
        <f t="shared" si="8"/>
        <v>69.073999999999984</v>
      </c>
      <c r="K136" s="149">
        <f>(I136/F136)*100</f>
        <v>110.01146715932978</v>
      </c>
    </row>
    <row r="137" spans="1:13" x14ac:dyDescent="0.25">
      <c r="G137" s="1"/>
      <c r="H137" s="1"/>
      <c r="I137" s="20"/>
      <c r="J137" s="20"/>
      <c r="K137" s="149"/>
    </row>
    <row r="138" spans="1:13" s="54" customFormat="1" ht="13.8" x14ac:dyDescent="0.25">
      <c r="A138" s="71" t="s">
        <v>126</v>
      </c>
      <c r="B138" s="71"/>
      <c r="C138" s="71"/>
      <c r="D138" s="71"/>
      <c r="E138" s="71"/>
      <c r="F138" s="70">
        <f>F67+F136</f>
        <v>3733592.89</v>
      </c>
      <c r="G138" s="241">
        <v>3420300</v>
      </c>
      <c r="H138" s="241">
        <f>H67+H135</f>
        <v>22945117.359999999</v>
      </c>
      <c r="I138" s="241">
        <f>I67+I135</f>
        <v>4590096.5999999996</v>
      </c>
      <c r="J138" s="241">
        <f t="shared" si="8"/>
        <v>20.004676934021138</v>
      </c>
      <c r="K138" s="241">
        <f>(I138/F138)*100</f>
        <v>122.94046874510734</v>
      </c>
      <c r="M138" s="198"/>
    </row>
    <row r="139" spans="1:13" ht="15.6" x14ac:dyDescent="0.3">
      <c r="A139" s="7"/>
      <c r="B139" s="7"/>
      <c r="C139" s="7"/>
      <c r="D139" s="7"/>
      <c r="E139" s="7"/>
      <c r="F139" s="8"/>
      <c r="G139" s="22"/>
      <c r="H139" s="22"/>
      <c r="I139" s="22"/>
      <c r="J139" s="22"/>
      <c r="K139" s="149"/>
    </row>
    <row r="140" spans="1:13" x14ac:dyDescent="0.25">
      <c r="A140" s="3">
        <v>3</v>
      </c>
      <c r="B140" s="3" t="s">
        <v>2</v>
      </c>
      <c r="C140" s="3"/>
      <c r="D140" s="3"/>
      <c r="E140" s="3"/>
      <c r="F140" s="47">
        <f>F141+F152+F183+F189+F192+F198+F202+F206</f>
        <v>1780740.152</v>
      </c>
      <c r="G140" s="47" t="e">
        <f t="shared" ref="G140" si="17">G141+G152+G183+G189+G192+G198+G202+G206</f>
        <v>#REF!</v>
      </c>
      <c r="H140" s="47">
        <f>H141+H152+H183+H189+H192+H198+H202+H206</f>
        <v>6117737.5</v>
      </c>
      <c r="I140" s="47">
        <f>I141+I152+I183+I189+I192+I198+I202+I206</f>
        <v>2284583.4399999995</v>
      </c>
      <c r="J140" s="47">
        <f t="shared" si="8"/>
        <v>37.343600309755026</v>
      </c>
      <c r="K140" s="47">
        <f>(I140/F140)*100</f>
        <v>128.29403759072423</v>
      </c>
    </row>
    <row r="141" spans="1:13" x14ac:dyDescent="0.25">
      <c r="A141" s="3">
        <v>31</v>
      </c>
      <c r="B141" s="3" t="s">
        <v>3</v>
      </c>
      <c r="C141" s="3"/>
      <c r="D141" s="3"/>
      <c r="E141" s="3"/>
      <c r="F141" s="47">
        <f>F142+F145+F147</f>
        <v>720329.91999999993</v>
      </c>
      <c r="G141" s="47" t="e">
        <f t="shared" ref="G141" si="18">G142+G147</f>
        <v>#REF!</v>
      </c>
      <c r="H141" s="47">
        <f>H142+H147+H145</f>
        <v>1756300</v>
      </c>
      <c r="I141" s="47">
        <f>I142+I147+I145</f>
        <v>790951.63</v>
      </c>
      <c r="J141" s="47">
        <f t="shared" si="8"/>
        <v>45.035109605420487</v>
      </c>
      <c r="K141" s="47">
        <f>(I141/F141)*100</f>
        <v>109.80407838674813</v>
      </c>
    </row>
    <row r="142" spans="1:13" x14ac:dyDescent="0.25">
      <c r="A142">
        <v>311</v>
      </c>
      <c r="B142" t="s">
        <v>440</v>
      </c>
      <c r="F142" s="1">
        <f>F143</f>
        <v>590088.71</v>
      </c>
      <c r="G142" s="1" t="e">
        <f t="shared" ref="G142:I142" si="19">G143</f>
        <v>#REF!</v>
      </c>
      <c r="H142" s="1">
        <f t="shared" si="19"/>
        <v>1473000</v>
      </c>
      <c r="I142" s="1">
        <f t="shared" si="19"/>
        <v>684757.67</v>
      </c>
      <c r="J142" s="1">
        <f t="shared" si="8"/>
        <v>46.487282416836386</v>
      </c>
      <c r="K142" s="149">
        <f>(I142/F142)*100</f>
        <v>116.04317425425748</v>
      </c>
    </row>
    <row r="143" spans="1:13" x14ac:dyDescent="0.25">
      <c r="A143">
        <v>3111</v>
      </c>
      <c r="B143" t="s">
        <v>441</v>
      </c>
      <c r="F143" s="1">
        <v>590088.71</v>
      </c>
      <c r="G143" s="1" t="e">
        <f>#REF!+#REF!+#REF!+G285+G286+G287+G338+G339+G432</f>
        <v>#REF!</v>
      </c>
      <c r="H143" s="1">
        <v>1473000</v>
      </c>
      <c r="I143" s="1">
        <v>684757.67</v>
      </c>
      <c r="J143" s="1">
        <f t="shared" si="8"/>
        <v>46.487282416836386</v>
      </c>
      <c r="K143" s="149">
        <f>(I143/F143)*100</f>
        <v>116.04317425425748</v>
      </c>
    </row>
    <row r="144" spans="1:13" x14ac:dyDescent="0.25">
      <c r="G144" s="1"/>
      <c r="H144" s="1"/>
      <c r="I144" s="1"/>
      <c r="J144" s="1"/>
      <c r="K144" s="149"/>
    </row>
    <row r="145" spans="1:11" x14ac:dyDescent="0.25">
      <c r="A145">
        <v>312</v>
      </c>
      <c r="B145" s="99" t="s">
        <v>316</v>
      </c>
      <c r="F145" s="1">
        <f>F146</f>
        <v>41071.64</v>
      </c>
      <c r="G145" s="1">
        <f t="shared" ref="G145:I145" si="20">G146</f>
        <v>0</v>
      </c>
      <c r="H145" s="1">
        <f t="shared" si="20"/>
        <v>40500</v>
      </c>
      <c r="I145" s="1">
        <f t="shared" si="20"/>
        <v>2000</v>
      </c>
      <c r="J145" s="1">
        <f t="shared" si="8"/>
        <v>4.9382716049382713</v>
      </c>
      <c r="K145" s="149">
        <v>0</v>
      </c>
    </row>
    <row r="146" spans="1:11" x14ac:dyDescent="0.25">
      <c r="A146">
        <v>3121</v>
      </c>
      <c r="B146" s="99" t="s">
        <v>316</v>
      </c>
      <c r="F146" s="1">
        <v>41071.64</v>
      </c>
      <c r="G146" s="1"/>
      <c r="H146" s="1">
        <v>40500</v>
      </c>
      <c r="I146" s="1">
        <v>2000</v>
      </c>
      <c r="J146" s="1">
        <f t="shared" si="8"/>
        <v>4.9382716049382713</v>
      </c>
      <c r="K146" s="149">
        <v>0</v>
      </c>
    </row>
    <row r="147" spans="1:11" x14ac:dyDescent="0.25">
      <c r="A147">
        <v>313</v>
      </c>
      <c r="B147" t="s">
        <v>71</v>
      </c>
      <c r="F147" s="1">
        <f>F148+F149</f>
        <v>89169.57</v>
      </c>
      <c r="G147" s="1" t="e">
        <f t="shared" ref="G147:I147" si="21">G148+G149</f>
        <v>#REF!</v>
      </c>
      <c r="H147" s="1">
        <f>H148+H149</f>
        <v>242800</v>
      </c>
      <c r="I147" s="1">
        <f t="shared" si="21"/>
        <v>104193.96</v>
      </c>
      <c r="J147" s="1">
        <f t="shared" ref="J147:J207" si="22">(I147/H147)*100</f>
        <v>42.913492586490939</v>
      </c>
      <c r="K147" s="149">
        <f>(I147/F147)*100</f>
        <v>116.84923455389547</v>
      </c>
    </row>
    <row r="148" spans="1:11" x14ac:dyDescent="0.25">
      <c r="A148">
        <v>3132</v>
      </c>
      <c r="B148" t="s">
        <v>6</v>
      </c>
      <c r="F148" s="1">
        <v>87708.82</v>
      </c>
      <c r="G148" s="1" t="e">
        <f>#REF!+G291+G342+G434</f>
        <v>#REF!</v>
      </c>
      <c r="H148" s="1">
        <v>242800</v>
      </c>
      <c r="I148" s="1">
        <v>104193.96</v>
      </c>
      <c r="J148" s="1">
        <f t="shared" si="22"/>
        <v>42.913492586490939</v>
      </c>
      <c r="K148" s="149">
        <f>(I148/F148)*100</f>
        <v>118.7953047367414</v>
      </c>
    </row>
    <row r="149" spans="1:11" x14ac:dyDescent="0.25">
      <c r="A149">
        <v>3133</v>
      </c>
      <c r="B149" t="s">
        <v>442</v>
      </c>
      <c r="F149" s="1">
        <v>1460.75</v>
      </c>
      <c r="G149" s="1" t="e">
        <f>#REF!+G292+G343+G435</f>
        <v>#REF!</v>
      </c>
      <c r="H149" s="1">
        <v>0</v>
      </c>
      <c r="I149" s="1">
        <v>0</v>
      </c>
      <c r="J149" s="1">
        <v>0</v>
      </c>
      <c r="K149" s="149">
        <f>(I149/F149)*100</f>
        <v>0</v>
      </c>
    </row>
    <row r="150" spans="1:11" x14ac:dyDescent="0.25">
      <c r="F150"/>
      <c r="J150"/>
      <c r="K150" s="149"/>
    </row>
    <row r="151" spans="1:11" x14ac:dyDescent="0.25">
      <c r="F151"/>
      <c r="J151"/>
      <c r="K151" s="149"/>
    </row>
    <row r="152" spans="1:11" x14ac:dyDescent="0.25">
      <c r="A152" s="3">
        <v>32</v>
      </c>
      <c r="B152" s="3" t="s">
        <v>7</v>
      </c>
      <c r="C152" s="3"/>
      <c r="D152" s="3"/>
      <c r="E152" s="3"/>
      <c r="F152" s="47">
        <f>F153+F158+F165+F176</f>
        <v>678350.73200000008</v>
      </c>
      <c r="G152" s="47" t="e">
        <f t="shared" ref="G152" si="23">G153+G158+G165+G176</f>
        <v>#REF!</v>
      </c>
      <c r="H152" s="47">
        <f>H153+H158+H165+H176</f>
        <v>3226737.5</v>
      </c>
      <c r="I152" s="47">
        <f>I153+I158+I165+I176</f>
        <v>1171643.8399999999</v>
      </c>
      <c r="J152" s="47">
        <f t="shared" si="22"/>
        <v>36.310478928019393</v>
      </c>
      <c r="K152" s="47">
        <f>(I152/F152)*100</f>
        <v>172.71947751063971</v>
      </c>
    </row>
    <row r="153" spans="1:11" x14ac:dyDescent="0.25">
      <c r="A153" s="99">
        <v>321</v>
      </c>
      <c r="B153" s="99" t="s">
        <v>72</v>
      </c>
      <c r="C153" s="99"/>
      <c r="D153" s="99"/>
      <c r="E153" s="99"/>
      <c r="F153" s="168">
        <f>SUM(F154:F156)</f>
        <v>38303.101999999999</v>
      </c>
      <c r="G153" s="168" t="e">
        <f t="shared" ref="G153" si="24">SUM(G154:G156)</f>
        <v>#REF!</v>
      </c>
      <c r="H153" s="168">
        <f>SUM(H154:H156)</f>
        <v>123800</v>
      </c>
      <c r="I153" s="168">
        <f>SUM(I154:I156)</f>
        <v>41416</v>
      </c>
      <c r="J153" s="168">
        <f t="shared" si="22"/>
        <v>33.453957996768985</v>
      </c>
      <c r="K153" s="149">
        <f>(I153/F153)*100</f>
        <v>108.12701279389852</v>
      </c>
    </row>
    <row r="154" spans="1:11" x14ac:dyDescent="0.25">
      <c r="A154" s="99">
        <v>3211</v>
      </c>
      <c r="B154" s="99" t="s">
        <v>443</v>
      </c>
      <c r="C154" s="99"/>
      <c r="D154" s="99"/>
      <c r="E154" s="99"/>
      <c r="F154" s="168">
        <v>9752</v>
      </c>
      <c r="G154" s="168" t="e">
        <f>#REF!+G296+G439</f>
        <v>#REF!</v>
      </c>
      <c r="H154" s="256">
        <v>29200</v>
      </c>
      <c r="I154" s="168">
        <v>8711</v>
      </c>
      <c r="J154" s="168">
        <f t="shared" si="22"/>
        <v>29.832191780821919</v>
      </c>
      <c r="K154" s="149">
        <f>(I154/F154)*100</f>
        <v>89.325266611977028</v>
      </c>
    </row>
    <row r="155" spans="1:11" x14ac:dyDescent="0.25">
      <c r="A155" s="99">
        <v>3212</v>
      </c>
      <c r="B155" s="99" t="s">
        <v>39</v>
      </c>
      <c r="C155" s="99"/>
      <c r="D155" s="99"/>
      <c r="E155" s="99"/>
      <c r="F155" s="168">
        <v>25763.601999999999</v>
      </c>
      <c r="G155" s="168">
        <f>G297+G298+G441</f>
        <v>0</v>
      </c>
      <c r="H155" s="256">
        <v>82600</v>
      </c>
      <c r="I155" s="168">
        <v>31455</v>
      </c>
      <c r="J155" s="168">
        <f t="shared" si="22"/>
        <v>38.081113801452787</v>
      </c>
      <c r="K155" s="149">
        <f>(I155/F155)*100</f>
        <v>122.09084739005051</v>
      </c>
    </row>
    <row r="156" spans="1:11" x14ac:dyDescent="0.25">
      <c r="A156" s="99">
        <v>3213</v>
      </c>
      <c r="B156" s="99" t="s">
        <v>444</v>
      </c>
      <c r="C156" s="99"/>
      <c r="D156" s="99"/>
      <c r="E156" s="99"/>
      <c r="F156" s="168">
        <v>2787.5</v>
      </c>
      <c r="G156" s="168">
        <f>G244+G299+G440</f>
        <v>0</v>
      </c>
      <c r="H156" s="256">
        <v>12000</v>
      </c>
      <c r="I156" s="168">
        <v>1250</v>
      </c>
      <c r="J156" s="168">
        <f t="shared" si="22"/>
        <v>10.416666666666668</v>
      </c>
      <c r="K156" s="149">
        <f>(I156/F156)*100</f>
        <v>44.843049327354265</v>
      </c>
    </row>
    <row r="157" spans="1:11" x14ac:dyDescent="0.25">
      <c r="A157" s="99"/>
      <c r="B157" s="99"/>
      <c r="C157" s="99"/>
      <c r="D157" s="99"/>
      <c r="E157" s="99"/>
      <c r="F157" s="99"/>
      <c r="G157" s="99"/>
      <c r="H157" s="99"/>
      <c r="I157" s="99"/>
      <c r="K157" s="149"/>
    </row>
    <row r="158" spans="1:11" x14ac:dyDescent="0.25">
      <c r="A158" s="99">
        <v>322</v>
      </c>
      <c r="B158" s="99" t="s">
        <v>73</v>
      </c>
      <c r="C158" s="99"/>
      <c r="D158" s="99"/>
      <c r="E158" s="99"/>
      <c r="F158" s="168">
        <f>SUM(F159:F164)</f>
        <v>240346.71000000002</v>
      </c>
      <c r="G158" s="168">
        <f t="shared" ref="G158" si="25">SUM(G159:G164)</f>
        <v>0</v>
      </c>
      <c r="H158" s="168">
        <f>SUM(H159:H164)</f>
        <v>455800</v>
      </c>
      <c r="I158" s="168">
        <f>SUM(I159:I164)</f>
        <v>227260.43</v>
      </c>
      <c r="J158" s="168">
        <f t="shared" si="22"/>
        <v>49.859681878016673</v>
      </c>
      <c r="K158" s="149">
        <f t="shared" ref="K158:K163" si="26">(I158/F158)*100</f>
        <v>94.555248956809095</v>
      </c>
    </row>
    <row r="159" spans="1:11" x14ac:dyDescent="0.25">
      <c r="A159" s="99">
        <v>3221</v>
      </c>
      <c r="B159" s="99" t="s">
        <v>74</v>
      </c>
      <c r="C159" s="99"/>
      <c r="D159" s="99"/>
      <c r="E159" s="99"/>
      <c r="F159" s="168">
        <v>28706.720000000001</v>
      </c>
      <c r="G159" s="168">
        <f>G301+G302+G303+G304+G305+G306+G307+G443+G397</f>
        <v>0</v>
      </c>
      <c r="H159" s="168">
        <v>44800</v>
      </c>
      <c r="I159" s="168">
        <v>36688.07</v>
      </c>
      <c r="J159" s="168">
        <f t="shared" si="22"/>
        <v>81.893013392857142</v>
      </c>
      <c r="K159" s="149">
        <f t="shared" si="26"/>
        <v>127.80307189396767</v>
      </c>
    </row>
    <row r="160" spans="1:11" x14ac:dyDescent="0.25">
      <c r="A160" s="99">
        <v>3222</v>
      </c>
      <c r="B160" s="99" t="s">
        <v>88</v>
      </c>
      <c r="C160" s="99"/>
      <c r="D160" s="99"/>
      <c r="E160" s="99"/>
      <c r="F160" s="168">
        <v>24063.14</v>
      </c>
      <c r="G160" s="168">
        <f>G444</f>
        <v>0</v>
      </c>
      <c r="H160" s="168">
        <v>50000</v>
      </c>
      <c r="I160" s="168">
        <v>22772.41</v>
      </c>
      <c r="J160" s="168">
        <f t="shared" si="22"/>
        <v>45.544819999999994</v>
      </c>
      <c r="K160" s="149">
        <f t="shared" si="26"/>
        <v>94.636069939334604</v>
      </c>
    </row>
    <row r="161" spans="1:14" x14ac:dyDescent="0.25">
      <c r="A161" s="99">
        <v>3224</v>
      </c>
      <c r="B161" s="99" t="s">
        <v>482</v>
      </c>
      <c r="C161" s="99"/>
      <c r="D161" s="99"/>
      <c r="E161" s="99"/>
      <c r="F161" s="168">
        <v>4659.08</v>
      </c>
      <c r="G161" s="168"/>
      <c r="H161" s="168">
        <v>60000</v>
      </c>
      <c r="I161" s="168">
        <v>20221.84</v>
      </c>
      <c r="J161" s="168">
        <f t="shared" si="22"/>
        <v>33.703066666666665</v>
      </c>
      <c r="K161" s="149">
        <f t="shared" si="26"/>
        <v>434.03075285249446</v>
      </c>
    </row>
    <row r="162" spans="1:14" x14ac:dyDescent="0.25">
      <c r="A162" s="99">
        <v>3223</v>
      </c>
      <c r="B162" s="99" t="s">
        <v>445</v>
      </c>
      <c r="C162" s="99"/>
      <c r="D162" s="99"/>
      <c r="E162" s="99"/>
      <c r="F162" s="168">
        <v>175306.17</v>
      </c>
      <c r="G162" s="168">
        <f>G308+G309+G391+G421+G445+G446</f>
        <v>0</v>
      </c>
      <c r="H162" s="168">
        <v>287000</v>
      </c>
      <c r="I162" s="168">
        <v>146895.31</v>
      </c>
      <c r="J162" s="168">
        <f t="shared" si="22"/>
        <v>51.183034843205576</v>
      </c>
      <c r="K162" s="149">
        <f t="shared" si="26"/>
        <v>83.793576689285942</v>
      </c>
    </row>
    <row r="163" spans="1:14" x14ac:dyDescent="0.25">
      <c r="A163" s="99">
        <v>3225</v>
      </c>
      <c r="B163" s="99" t="s">
        <v>24</v>
      </c>
      <c r="C163" s="99"/>
      <c r="D163" s="99"/>
      <c r="E163" s="99"/>
      <c r="F163" s="168">
        <v>4686.6000000000004</v>
      </c>
      <c r="G163" s="168">
        <f>G310+G447</f>
        <v>0</v>
      </c>
      <c r="H163" s="168">
        <v>12000</v>
      </c>
      <c r="I163" s="168">
        <v>682.8</v>
      </c>
      <c r="J163" s="168">
        <f t="shared" si="22"/>
        <v>5.6899999999999995</v>
      </c>
      <c r="K163" s="149">
        <f t="shared" si="26"/>
        <v>14.569197285878888</v>
      </c>
    </row>
    <row r="164" spans="1:14" x14ac:dyDescent="0.25">
      <c r="A164" s="99">
        <v>3227</v>
      </c>
      <c r="B164" s="99" t="s">
        <v>297</v>
      </c>
      <c r="C164" s="99"/>
      <c r="D164" s="99"/>
      <c r="E164" s="99"/>
      <c r="F164" s="168">
        <v>2925</v>
      </c>
      <c r="G164" s="99"/>
      <c r="H164" s="168">
        <v>2000</v>
      </c>
      <c r="I164" s="168">
        <v>0</v>
      </c>
      <c r="J164" s="168">
        <f t="shared" si="22"/>
        <v>0</v>
      </c>
      <c r="K164" s="149">
        <v>0</v>
      </c>
    </row>
    <row r="165" spans="1:14" x14ac:dyDescent="0.25">
      <c r="A165" s="99">
        <v>323</v>
      </c>
      <c r="B165" s="99" t="s">
        <v>75</v>
      </c>
      <c r="C165" s="99"/>
      <c r="D165" s="99"/>
      <c r="E165" s="99"/>
      <c r="F165" s="168">
        <f t="shared" ref="F165:G165" si="27">SUM(F166:F174)</f>
        <v>349213.98</v>
      </c>
      <c r="G165" s="168">
        <f t="shared" si="27"/>
        <v>0</v>
      </c>
      <c r="H165" s="168">
        <f>SUM(H166:H174)</f>
        <v>2327137.5</v>
      </c>
      <c r="I165" s="168">
        <f>SUM(I166:I174)</f>
        <v>784756.27</v>
      </c>
      <c r="J165" s="168">
        <f t="shared" si="22"/>
        <v>33.721955406588563</v>
      </c>
      <c r="K165" s="149">
        <f t="shared" ref="K165:K174" si="28">(I165/F165)*100</f>
        <v>224.72074857942403</v>
      </c>
    </row>
    <row r="166" spans="1:14" x14ac:dyDescent="0.25">
      <c r="A166" s="99">
        <v>3231</v>
      </c>
      <c r="B166" s="99" t="s">
        <v>446</v>
      </c>
      <c r="C166" s="99"/>
      <c r="D166" s="99"/>
      <c r="E166" s="99"/>
      <c r="F166" s="168">
        <v>10690.04</v>
      </c>
      <c r="G166" s="168">
        <f>G312+G313+G314+G449</f>
        <v>0</v>
      </c>
      <c r="H166" s="168">
        <v>27000</v>
      </c>
      <c r="I166" s="168">
        <v>12005.89</v>
      </c>
      <c r="J166" s="168">
        <f t="shared" si="22"/>
        <v>44.466259259259253</v>
      </c>
      <c r="K166" s="149">
        <f t="shared" si="28"/>
        <v>112.30912138775906</v>
      </c>
    </row>
    <row r="167" spans="1:14" x14ac:dyDescent="0.25">
      <c r="A167" s="99">
        <v>3232</v>
      </c>
      <c r="B167" s="99" t="s">
        <v>447</v>
      </c>
      <c r="C167" s="99"/>
      <c r="D167" s="99"/>
      <c r="E167" s="99"/>
      <c r="F167" s="168">
        <v>214837.51</v>
      </c>
      <c r="G167" s="168">
        <f>G271+G315+G316+G393+G394+G395+G396+G397+G400+G401+G402+G403+G404+G405+G406+G407+G408+G423+G450+G525+G567</f>
        <v>0</v>
      </c>
      <c r="H167" s="168">
        <v>863000</v>
      </c>
      <c r="I167" s="168">
        <v>579925.05000000005</v>
      </c>
      <c r="J167" s="168">
        <f t="shared" si="22"/>
        <v>67.198731170336046</v>
      </c>
      <c r="K167" s="149">
        <f t="shared" si="28"/>
        <v>269.93659068195308</v>
      </c>
    </row>
    <row r="168" spans="1:14" x14ac:dyDescent="0.25">
      <c r="A168" s="99">
        <v>3233</v>
      </c>
      <c r="B168" s="99" t="s">
        <v>448</v>
      </c>
      <c r="C168" s="99"/>
      <c r="D168" s="99"/>
      <c r="E168" s="99"/>
      <c r="F168" s="168">
        <v>20172.63</v>
      </c>
      <c r="G168" s="168">
        <f>G318+G319+G320</f>
        <v>0</v>
      </c>
      <c r="H168" s="168">
        <v>99875</v>
      </c>
      <c r="I168" s="168">
        <v>20806.25</v>
      </c>
      <c r="J168" s="168">
        <f t="shared" si="22"/>
        <v>20.832290362953692</v>
      </c>
      <c r="K168" s="149">
        <f t="shared" si="28"/>
        <v>103.14098855726795</v>
      </c>
    </row>
    <row r="169" spans="1:14" x14ac:dyDescent="0.25">
      <c r="A169" s="99">
        <v>3234</v>
      </c>
      <c r="B169" s="99" t="s">
        <v>221</v>
      </c>
      <c r="C169" s="99"/>
      <c r="D169" s="99"/>
      <c r="E169" s="99"/>
      <c r="F169" s="168">
        <v>32668.09</v>
      </c>
      <c r="G169" s="168">
        <f>G317+G451+G641+G642</f>
        <v>0</v>
      </c>
      <c r="H169" s="168">
        <v>75000</v>
      </c>
      <c r="I169" s="168">
        <v>42285.07</v>
      </c>
      <c r="J169" s="168">
        <f t="shared" si="22"/>
        <v>56.380093333333335</v>
      </c>
      <c r="K169" s="149">
        <f t="shared" si="28"/>
        <v>129.43845201846818</v>
      </c>
    </row>
    <row r="170" spans="1:14" x14ac:dyDescent="0.25">
      <c r="A170" s="99">
        <v>3235</v>
      </c>
      <c r="B170" s="99" t="s">
        <v>449</v>
      </c>
      <c r="C170" s="99"/>
      <c r="D170" s="99"/>
      <c r="E170" s="99"/>
      <c r="F170" s="168">
        <v>20009.18</v>
      </c>
      <c r="G170" s="168">
        <f>G324+G354</f>
        <v>0</v>
      </c>
      <c r="H170" s="168">
        <v>18500</v>
      </c>
      <c r="I170" s="168">
        <v>3752.48</v>
      </c>
      <c r="J170" s="168">
        <f t="shared" si="22"/>
        <v>20.283675675675674</v>
      </c>
      <c r="K170" s="149">
        <f t="shared" si="28"/>
        <v>18.753792009467656</v>
      </c>
    </row>
    <row r="171" spans="1:14" x14ac:dyDescent="0.25">
      <c r="A171" s="99">
        <v>3236</v>
      </c>
      <c r="B171" s="99" t="s">
        <v>450</v>
      </c>
      <c r="C171" s="99"/>
      <c r="D171" s="99"/>
      <c r="E171" s="99"/>
      <c r="F171" s="168">
        <v>12539.18</v>
      </c>
      <c r="G171" s="168">
        <f>G452+G643+G644+G645</f>
        <v>0</v>
      </c>
      <c r="H171" s="168">
        <v>27700</v>
      </c>
      <c r="I171" s="168">
        <v>10712.02</v>
      </c>
      <c r="J171" s="168">
        <f t="shared" si="22"/>
        <v>38.671552346570401</v>
      </c>
      <c r="K171" s="149">
        <f t="shared" si="28"/>
        <v>85.428393244215329</v>
      </c>
    </row>
    <row r="172" spans="1:14" x14ac:dyDescent="0.25">
      <c r="A172" s="99">
        <v>3237</v>
      </c>
      <c r="B172" s="99" t="s">
        <v>451</v>
      </c>
      <c r="C172" s="99"/>
      <c r="D172" s="99"/>
      <c r="E172" s="99"/>
      <c r="F172" s="168">
        <v>8353.52</v>
      </c>
      <c r="G172" s="168">
        <f>G246+G321+G322+G518+G519</f>
        <v>0</v>
      </c>
      <c r="H172" s="168">
        <v>1159562.5</v>
      </c>
      <c r="I172" s="168">
        <v>82672.98</v>
      </c>
      <c r="J172" s="168">
        <f t="shared" si="22"/>
        <v>7.1296700264108228</v>
      </c>
      <c r="K172" s="149">
        <f t="shared" si="28"/>
        <v>989.67836313314615</v>
      </c>
      <c r="N172" s="99"/>
    </row>
    <row r="173" spans="1:14" x14ac:dyDescent="0.25">
      <c r="A173" s="99">
        <v>3238</v>
      </c>
      <c r="B173" s="99" t="s">
        <v>452</v>
      </c>
      <c r="C173" s="99"/>
      <c r="D173" s="99"/>
      <c r="E173" s="99"/>
      <c r="F173" s="168">
        <v>1181.47</v>
      </c>
      <c r="G173" s="168">
        <f>G323</f>
        <v>0</v>
      </c>
      <c r="H173" s="168">
        <v>4000</v>
      </c>
      <c r="I173" s="168">
        <v>1675.64</v>
      </c>
      <c r="J173" s="168">
        <f t="shared" si="22"/>
        <v>41.890999999999998</v>
      </c>
      <c r="K173" s="149">
        <f t="shared" si="28"/>
        <v>141.82670740687448</v>
      </c>
    </row>
    <row r="174" spans="1:14" x14ac:dyDescent="0.25">
      <c r="A174" s="99">
        <v>3239</v>
      </c>
      <c r="B174" s="99" t="s">
        <v>453</v>
      </c>
      <c r="C174" s="99"/>
      <c r="D174" s="99"/>
      <c r="E174" s="99"/>
      <c r="F174" s="168">
        <v>28762.36</v>
      </c>
      <c r="G174" s="168">
        <f>G247+G248+G249+G325+G326+G327+G328+G329+G330+G453</f>
        <v>0</v>
      </c>
      <c r="H174" s="168">
        <v>52500</v>
      </c>
      <c r="I174" s="168">
        <v>30920.89</v>
      </c>
      <c r="J174" s="168">
        <f t="shared" si="22"/>
        <v>58.896933333333337</v>
      </c>
      <c r="K174" s="149">
        <f t="shared" si="28"/>
        <v>107.50470406461778</v>
      </c>
    </row>
    <row r="175" spans="1:14" x14ac:dyDescent="0.25">
      <c r="A175" s="99"/>
      <c r="B175" s="99"/>
      <c r="C175" s="99"/>
      <c r="D175" s="99"/>
      <c r="E175" s="99"/>
      <c r="F175" s="99"/>
      <c r="G175" s="99"/>
      <c r="H175" s="99"/>
      <c r="I175" s="99"/>
      <c r="K175" s="149"/>
    </row>
    <row r="176" spans="1:14" s="99" customFormat="1" x14ac:dyDescent="0.25">
      <c r="A176" s="99">
        <v>329</v>
      </c>
      <c r="B176" s="99" t="s">
        <v>454</v>
      </c>
      <c r="F176" s="256">
        <v>50486.94</v>
      </c>
      <c r="G176" s="256">
        <f t="shared" ref="G176" si="29">SUM(G177:G182)</f>
        <v>0</v>
      </c>
      <c r="H176" s="256">
        <f>SUM(H177:H182)</f>
        <v>320000</v>
      </c>
      <c r="I176" s="256">
        <f>SUM(I177:I182)</f>
        <v>118211.14000000001</v>
      </c>
      <c r="J176" s="256">
        <f t="shared" si="22"/>
        <v>36.940981250000007</v>
      </c>
      <c r="K176" s="149">
        <f t="shared" ref="K176:K181" si="30">(I176/F176)*100</f>
        <v>234.14201771784943</v>
      </c>
      <c r="M176" s="168"/>
    </row>
    <row r="177" spans="1:11" x14ac:dyDescent="0.25">
      <c r="A177" s="99">
        <v>3291</v>
      </c>
      <c r="B177" s="99" t="s">
        <v>478</v>
      </c>
      <c r="C177" s="99"/>
      <c r="D177" s="99"/>
      <c r="E177" s="99"/>
      <c r="F177" s="256">
        <v>60924.73</v>
      </c>
      <c r="G177" s="168"/>
      <c r="H177" s="168">
        <v>229000</v>
      </c>
      <c r="I177" s="168">
        <v>77979.55</v>
      </c>
      <c r="J177" s="168">
        <f t="shared" si="22"/>
        <v>34.052205240174672</v>
      </c>
      <c r="K177" s="149">
        <f t="shared" si="30"/>
        <v>127.99326316259423</v>
      </c>
    </row>
    <row r="178" spans="1:11" x14ac:dyDescent="0.25">
      <c r="A178" s="99">
        <v>3292</v>
      </c>
      <c r="B178" s="99" t="s">
        <v>31</v>
      </c>
      <c r="C178" s="99"/>
      <c r="D178" s="99"/>
      <c r="E178" s="99"/>
      <c r="F178" s="256">
        <v>5942.02</v>
      </c>
      <c r="G178" s="168"/>
      <c r="H178" s="168">
        <v>8000</v>
      </c>
      <c r="I178" s="168">
        <v>5942.02</v>
      </c>
      <c r="J178" s="168">
        <f t="shared" si="22"/>
        <v>74.27525</v>
      </c>
      <c r="K178" s="149">
        <f t="shared" si="30"/>
        <v>100</v>
      </c>
    </row>
    <row r="179" spans="1:11" x14ac:dyDescent="0.25">
      <c r="A179" s="99">
        <v>3293</v>
      </c>
      <c r="B179" s="99" t="s">
        <v>10</v>
      </c>
      <c r="C179" s="99"/>
      <c r="D179" s="99"/>
      <c r="E179" s="99"/>
      <c r="F179" s="256">
        <v>34436.230000000003</v>
      </c>
      <c r="G179" s="168"/>
      <c r="H179" s="168">
        <v>34000</v>
      </c>
      <c r="I179" s="168">
        <v>9585.94</v>
      </c>
      <c r="J179" s="168">
        <f t="shared" si="22"/>
        <v>28.193941176470588</v>
      </c>
      <c r="K179" s="149">
        <f t="shared" si="30"/>
        <v>27.836787011818657</v>
      </c>
    </row>
    <row r="180" spans="1:11" x14ac:dyDescent="0.25">
      <c r="A180" s="99">
        <v>3294</v>
      </c>
      <c r="B180" s="99" t="s">
        <v>479</v>
      </c>
      <c r="C180" s="99"/>
      <c r="D180" s="99"/>
      <c r="E180" s="99"/>
      <c r="F180" s="256">
        <v>18275</v>
      </c>
      <c r="G180" s="168"/>
      <c r="H180" s="168">
        <v>42000</v>
      </c>
      <c r="I180" s="168">
        <v>23749.13</v>
      </c>
      <c r="J180" s="168">
        <f t="shared" si="22"/>
        <v>56.545547619047618</v>
      </c>
      <c r="K180" s="149">
        <f t="shared" si="30"/>
        <v>129.95419972640218</v>
      </c>
    </row>
    <row r="181" spans="1:11" x14ac:dyDescent="0.25">
      <c r="A181" s="99">
        <v>3295</v>
      </c>
      <c r="B181" s="99" t="s">
        <v>481</v>
      </c>
      <c r="C181" s="99"/>
      <c r="D181" s="99"/>
      <c r="E181" s="99"/>
      <c r="F181" s="256">
        <v>6892.5</v>
      </c>
      <c r="G181" s="168"/>
      <c r="H181" s="168">
        <v>7000</v>
      </c>
      <c r="I181" s="168">
        <v>954.5</v>
      </c>
      <c r="J181" s="168">
        <f t="shared" si="22"/>
        <v>13.635714285714284</v>
      </c>
      <c r="K181" s="149">
        <f t="shared" si="30"/>
        <v>13.848385926731954</v>
      </c>
    </row>
    <row r="182" spans="1:11" x14ac:dyDescent="0.25">
      <c r="A182" s="99"/>
      <c r="B182" s="99"/>
      <c r="C182" s="99"/>
      <c r="D182" s="99"/>
      <c r="E182" s="99"/>
      <c r="F182" s="256"/>
      <c r="G182" s="168"/>
      <c r="H182" s="168"/>
      <c r="I182" s="168"/>
      <c r="J182" s="168"/>
      <c r="K182" s="149"/>
    </row>
    <row r="183" spans="1:11" x14ac:dyDescent="0.25">
      <c r="A183" s="3">
        <v>34</v>
      </c>
      <c r="B183" s="3" t="s">
        <v>27</v>
      </c>
      <c r="C183" s="3"/>
      <c r="D183" s="3"/>
      <c r="E183" s="3"/>
      <c r="F183" s="47">
        <f>F184</f>
        <v>7779.35</v>
      </c>
      <c r="G183" s="47">
        <f t="shared" ref="G183:I183" si="31">G184</f>
        <v>0</v>
      </c>
      <c r="H183" s="47">
        <f t="shared" si="31"/>
        <v>23000</v>
      </c>
      <c r="I183" s="47">
        <f t="shared" si="31"/>
        <v>10837.05</v>
      </c>
      <c r="J183" s="47">
        <f t="shared" si="22"/>
        <v>47.117608695652166</v>
      </c>
      <c r="K183" s="47">
        <f>(I183/F183)*100</f>
        <v>139.30534042047213</v>
      </c>
    </row>
    <row r="184" spans="1:11" x14ac:dyDescent="0.25">
      <c r="A184" s="99">
        <v>343</v>
      </c>
      <c r="B184" s="99" t="s">
        <v>76</v>
      </c>
      <c r="C184" s="99"/>
      <c r="D184" s="99"/>
      <c r="E184" s="99"/>
      <c r="F184" s="168">
        <f>F185+F186</f>
        <v>7779.35</v>
      </c>
      <c r="G184" s="168">
        <f t="shared" ref="G184:H184" si="32">G185+G186</f>
        <v>0</v>
      </c>
      <c r="H184" s="168">
        <f t="shared" si="32"/>
        <v>23000</v>
      </c>
      <c r="I184" s="168">
        <f>I185+I186</f>
        <v>10837.05</v>
      </c>
      <c r="J184" s="168">
        <f t="shared" si="22"/>
        <v>47.117608695652166</v>
      </c>
      <c r="K184" s="149">
        <f>(I184/F184)*100</f>
        <v>139.30534042047213</v>
      </c>
    </row>
    <row r="185" spans="1:11" x14ac:dyDescent="0.25">
      <c r="A185" s="99">
        <v>3431</v>
      </c>
      <c r="B185" s="99" t="s">
        <v>28</v>
      </c>
      <c r="C185" s="99"/>
      <c r="D185" s="99"/>
      <c r="E185" s="99"/>
      <c r="F185" s="168">
        <v>7099.35</v>
      </c>
      <c r="G185" s="168">
        <f>G364+G464</f>
        <v>0</v>
      </c>
      <c r="H185" s="168">
        <v>18000</v>
      </c>
      <c r="I185" s="168">
        <v>9997.0499999999993</v>
      </c>
      <c r="J185" s="168">
        <f t="shared" si="22"/>
        <v>55.539166666666659</v>
      </c>
      <c r="K185" s="149">
        <f>(I185/F185)*100</f>
        <v>140.81641277018318</v>
      </c>
    </row>
    <row r="186" spans="1:11" x14ac:dyDescent="0.25">
      <c r="A186" s="99">
        <v>3434</v>
      </c>
      <c r="B186" s="99" t="s">
        <v>77</v>
      </c>
      <c r="C186" s="99"/>
      <c r="D186" s="99"/>
      <c r="E186" s="99"/>
      <c r="F186" s="168">
        <v>680</v>
      </c>
      <c r="G186" s="168">
        <f>G365+G471</f>
        <v>0</v>
      </c>
      <c r="H186" s="168">
        <v>5000</v>
      </c>
      <c r="I186" s="168">
        <v>840</v>
      </c>
      <c r="J186" s="168">
        <f t="shared" si="22"/>
        <v>16.8</v>
      </c>
      <c r="K186" s="149">
        <f>(I186/F186)*100</f>
        <v>123.52941176470588</v>
      </c>
    </row>
    <row r="187" spans="1:11" x14ac:dyDescent="0.25">
      <c r="A187" s="99"/>
      <c r="B187" s="99"/>
      <c r="C187" s="99"/>
      <c r="D187" s="99"/>
      <c r="E187" s="99"/>
      <c r="F187" s="99"/>
      <c r="G187" s="168"/>
      <c r="H187" s="99"/>
      <c r="I187" s="168"/>
      <c r="J187" s="168"/>
      <c r="K187" s="149"/>
    </row>
    <row r="188" spans="1:11" x14ac:dyDescent="0.25">
      <c r="A188" s="99"/>
      <c r="B188" s="99"/>
      <c r="C188" s="99"/>
      <c r="D188" s="99"/>
      <c r="E188" s="99"/>
      <c r="F188" s="99"/>
      <c r="G188" s="168"/>
      <c r="H188" s="99"/>
      <c r="I188" s="168"/>
      <c r="J188" s="168"/>
      <c r="K188" s="149"/>
    </row>
    <row r="189" spans="1:11" x14ac:dyDescent="0.25">
      <c r="A189" s="3">
        <v>35</v>
      </c>
      <c r="B189" s="3" t="s">
        <v>131</v>
      </c>
      <c r="C189" s="3"/>
      <c r="D189" s="3"/>
      <c r="E189" s="3"/>
      <c r="F189" s="47">
        <f>F190</f>
        <v>0</v>
      </c>
      <c r="G189" s="47">
        <f t="shared" ref="F189:I190" si="33">G190</f>
        <v>0</v>
      </c>
      <c r="H189" s="47">
        <f t="shared" si="33"/>
        <v>105000</v>
      </c>
      <c r="I189" s="47">
        <f t="shared" si="33"/>
        <v>0</v>
      </c>
      <c r="J189" s="47">
        <f t="shared" si="22"/>
        <v>0</v>
      </c>
      <c r="K189" s="47">
        <v>0</v>
      </c>
    </row>
    <row r="190" spans="1:11" x14ac:dyDescent="0.25">
      <c r="A190" s="99">
        <v>352</v>
      </c>
      <c r="B190" s="99" t="s">
        <v>132</v>
      </c>
      <c r="C190" s="99"/>
      <c r="D190" s="99"/>
      <c r="E190" s="99"/>
      <c r="F190" s="168">
        <f t="shared" si="33"/>
        <v>0</v>
      </c>
      <c r="G190" s="168">
        <f t="shared" si="33"/>
        <v>0</v>
      </c>
      <c r="H190" s="168">
        <f t="shared" si="33"/>
        <v>105000</v>
      </c>
      <c r="I190" s="168">
        <f t="shared" si="33"/>
        <v>0</v>
      </c>
      <c r="J190" s="168">
        <f t="shared" si="22"/>
        <v>0</v>
      </c>
      <c r="K190" s="149">
        <v>0</v>
      </c>
    </row>
    <row r="191" spans="1:11" x14ac:dyDescent="0.25">
      <c r="A191" s="99">
        <v>3523</v>
      </c>
      <c r="B191" s="99" t="s">
        <v>455</v>
      </c>
      <c r="C191" s="99"/>
      <c r="D191" s="99"/>
      <c r="E191" s="99"/>
      <c r="F191" s="168">
        <v>0</v>
      </c>
      <c r="G191" s="168">
        <f>G373+G374</f>
        <v>0</v>
      </c>
      <c r="H191" s="168">
        <v>105000</v>
      </c>
      <c r="I191" s="168">
        <v>0</v>
      </c>
      <c r="J191" s="168">
        <f t="shared" si="22"/>
        <v>0</v>
      </c>
      <c r="K191" s="149">
        <v>0</v>
      </c>
    </row>
    <row r="192" spans="1:11" x14ac:dyDescent="0.25">
      <c r="A192" s="3">
        <v>36</v>
      </c>
      <c r="B192" s="3" t="s">
        <v>456</v>
      </c>
      <c r="C192" s="3"/>
      <c r="D192" s="3"/>
      <c r="E192" s="3"/>
      <c r="F192" s="47">
        <f>F193</f>
        <v>28443.439999999999</v>
      </c>
      <c r="G192" s="47">
        <f t="shared" ref="G192:I192" si="34">G193</f>
        <v>0</v>
      </c>
      <c r="H192" s="47">
        <f>H193</f>
        <v>173000</v>
      </c>
      <c r="I192" s="47">
        <f t="shared" si="34"/>
        <v>37101.120000000003</v>
      </c>
      <c r="J192" s="47">
        <f t="shared" si="22"/>
        <v>21.445734104046245</v>
      </c>
      <c r="K192" s="47">
        <f t="shared" ref="K192:K195" si="35">(I192/F192)*100</f>
        <v>130.43823110003575</v>
      </c>
    </row>
    <row r="193" spans="1:13" x14ac:dyDescent="0.25">
      <c r="A193" s="99">
        <v>363</v>
      </c>
      <c r="B193" s="99" t="s">
        <v>457</v>
      </c>
      <c r="C193" s="99"/>
      <c r="D193" s="99"/>
      <c r="E193" s="99"/>
      <c r="F193" s="168">
        <f>SUM(F194:F197)</f>
        <v>28443.439999999999</v>
      </c>
      <c r="G193" s="168">
        <f t="shared" ref="G193" si="36">SUM(G194:G197)</f>
        <v>0</v>
      </c>
      <c r="H193" s="168">
        <f>SUM(H194:H197)</f>
        <v>173000</v>
      </c>
      <c r="I193" s="168">
        <f>SUM(I194:I197)</f>
        <v>37101.120000000003</v>
      </c>
      <c r="J193" s="168">
        <f t="shared" si="22"/>
        <v>21.445734104046245</v>
      </c>
      <c r="K193" s="149">
        <f t="shared" si="35"/>
        <v>130.43823110003575</v>
      </c>
    </row>
    <row r="194" spans="1:13" x14ac:dyDescent="0.25">
      <c r="A194" s="99">
        <v>3631</v>
      </c>
      <c r="B194" s="99" t="s">
        <v>480</v>
      </c>
      <c r="C194" s="99"/>
      <c r="D194" s="99"/>
      <c r="E194" s="99"/>
      <c r="F194" s="168">
        <v>10213.73</v>
      </c>
      <c r="G194" s="168">
        <f>G485</f>
        <v>0</v>
      </c>
      <c r="H194" s="168">
        <v>27000</v>
      </c>
      <c r="I194" s="168">
        <v>10633.04</v>
      </c>
      <c r="J194" s="168">
        <f t="shared" si="22"/>
        <v>39.381629629629636</v>
      </c>
      <c r="K194" s="149">
        <f t="shared" si="35"/>
        <v>104.10535622147836</v>
      </c>
    </row>
    <row r="195" spans="1:13" x14ac:dyDescent="0.25">
      <c r="A195" s="99">
        <v>3631</v>
      </c>
      <c r="B195" s="99" t="s">
        <v>458</v>
      </c>
      <c r="C195" s="99"/>
      <c r="D195" s="99"/>
      <c r="E195" s="99"/>
      <c r="F195" s="168">
        <v>4229.71</v>
      </c>
      <c r="G195" s="168">
        <f>G507</f>
        <v>0</v>
      </c>
      <c r="H195" s="168">
        <v>110000</v>
      </c>
      <c r="I195" s="168">
        <v>6468.08</v>
      </c>
      <c r="J195" s="168">
        <f t="shared" si="22"/>
        <v>5.8800727272727276</v>
      </c>
      <c r="K195" s="149">
        <f t="shared" si="35"/>
        <v>152.92017656056797</v>
      </c>
    </row>
    <row r="196" spans="1:13" x14ac:dyDescent="0.25">
      <c r="A196" s="99"/>
      <c r="B196" s="99"/>
      <c r="C196" s="99"/>
      <c r="D196" s="99"/>
      <c r="E196" s="99"/>
      <c r="F196" s="168"/>
      <c r="G196" s="168">
        <f>G488+G489</f>
        <v>0</v>
      </c>
      <c r="H196" s="168"/>
      <c r="I196" s="168"/>
      <c r="J196" s="168"/>
      <c r="K196" s="149"/>
    </row>
    <row r="197" spans="1:13" x14ac:dyDescent="0.25">
      <c r="A197" s="99">
        <v>3631</v>
      </c>
      <c r="B197" s="99" t="s">
        <v>459</v>
      </c>
      <c r="C197" s="99"/>
      <c r="D197" s="99"/>
      <c r="E197" s="99"/>
      <c r="F197" s="168">
        <v>14000</v>
      </c>
      <c r="G197" s="168">
        <f>G378+G426</f>
        <v>0</v>
      </c>
      <c r="H197" s="168">
        <v>36000</v>
      </c>
      <c r="I197" s="168">
        <v>20000</v>
      </c>
      <c r="J197" s="168">
        <f t="shared" si="22"/>
        <v>55.555555555555557</v>
      </c>
      <c r="K197" s="149">
        <f t="shared" ref="K197:K204" si="37">(I197/F197)*100</f>
        <v>142.85714285714286</v>
      </c>
    </row>
    <row r="198" spans="1:13" x14ac:dyDescent="0.25">
      <c r="A198" s="3">
        <v>37</v>
      </c>
      <c r="B198" s="3" t="s">
        <v>42</v>
      </c>
      <c r="C198" s="3"/>
      <c r="D198" s="3"/>
      <c r="E198" s="3"/>
      <c r="F198" s="47">
        <f>F199</f>
        <v>135767</v>
      </c>
      <c r="G198" s="47">
        <f t="shared" ref="G198" si="38">G199</f>
        <v>0</v>
      </c>
      <c r="H198" s="47">
        <f>H199</f>
        <v>437500</v>
      </c>
      <c r="I198" s="47">
        <f>I199</f>
        <v>148700</v>
      </c>
      <c r="J198" s="47">
        <f t="shared" si="22"/>
        <v>33.988571428571426</v>
      </c>
      <c r="K198" s="47">
        <f t="shared" si="37"/>
        <v>109.52587889546062</v>
      </c>
      <c r="M198" s="168"/>
    </row>
    <row r="199" spans="1:13" x14ac:dyDescent="0.25">
      <c r="A199" s="99">
        <v>372</v>
      </c>
      <c r="B199" s="99" t="s">
        <v>460</v>
      </c>
      <c r="C199" s="99"/>
      <c r="D199" s="99"/>
      <c r="E199" s="99"/>
      <c r="F199" s="168">
        <f>F200+F201</f>
        <v>135767</v>
      </c>
      <c r="G199" s="168">
        <f t="shared" ref="G199:I199" si="39">G200+G201</f>
        <v>0</v>
      </c>
      <c r="H199" s="168">
        <f t="shared" si="39"/>
        <v>437500</v>
      </c>
      <c r="I199" s="168">
        <f t="shared" si="39"/>
        <v>148700</v>
      </c>
      <c r="J199" s="168">
        <f t="shared" si="22"/>
        <v>33.988571428571426</v>
      </c>
      <c r="K199" s="149">
        <f t="shared" si="37"/>
        <v>109.52587889546062</v>
      </c>
    </row>
    <row r="200" spans="1:13" x14ac:dyDescent="0.25">
      <c r="A200" s="99">
        <v>3721</v>
      </c>
      <c r="B200" s="99" t="s">
        <v>461</v>
      </c>
      <c r="C200" s="99"/>
      <c r="D200" s="99"/>
      <c r="E200" s="99"/>
      <c r="F200" s="168">
        <v>83053</v>
      </c>
      <c r="G200" s="168">
        <f>G494+G499+G583+G584+G588+G592+G596+G597+G599+G626+G627+G636</f>
        <v>0</v>
      </c>
      <c r="H200" s="168">
        <v>374500</v>
      </c>
      <c r="I200" s="168">
        <v>93801</v>
      </c>
      <c r="J200" s="168">
        <f t="shared" si="22"/>
        <v>25.046995994659543</v>
      </c>
      <c r="K200" s="149">
        <f t="shared" si="37"/>
        <v>112.94113397469086</v>
      </c>
    </row>
    <row r="201" spans="1:13" x14ac:dyDescent="0.25">
      <c r="A201" s="99">
        <v>3722</v>
      </c>
      <c r="B201" s="99" t="s">
        <v>461</v>
      </c>
      <c r="C201" s="99"/>
      <c r="D201" s="99"/>
      <c r="E201" s="99"/>
      <c r="F201" s="168">
        <v>52714</v>
      </c>
      <c r="G201" s="168">
        <f>G580</f>
        <v>0</v>
      </c>
      <c r="H201" s="168">
        <v>63000</v>
      </c>
      <c r="I201" s="168">
        <v>54899</v>
      </c>
      <c r="J201" s="168">
        <f t="shared" si="22"/>
        <v>87.141269841269846</v>
      </c>
      <c r="K201" s="149">
        <f t="shared" si="37"/>
        <v>104.14500891603748</v>
      </c>
    </row>
    <row r="202" spans="1:13" x14ac:dyDescent="0.25">
      <c r="A202" s="3">
        <v>38</v>
      </c>
      <c r="B202" s="3" t="s">
        <v>13</v>
      </c>
      <c r="C202" s="3"/>
      <c r="D202" s="3"/>
      <c r="E202" s="3"/>
      <c r="F202" s="47">
        <f>F203</f>
        <v>207319.71</v>
      </c>
      <c r="G202" s="47">
        <f t="shared" ref="G202:I203" si="40">G203</f>
        <v>0</v>
      </c>
      <c r="H202" s="47">
        <f t="shared" si="40"/>
        <v>381200</v>
      </c>
      <c r="I202" s="47">
        <f t="shared" si="40"/>
        <v>125349.8</v>
      </c>
      <c r="J202" s="47">
        <f t="shared" si="22"/>
        <v>32.882948583420777</v>
      </c>
      <c r="K202" s="47">
        <f t="shared" si="37"/>
        <v>60.462075699411308</v>
      </c>
    </row>
    <row r="203" spans="1:13" x14ac:dyDescent="0.25">
      <c r="A203" s="99">
        <v>381</v>
      </c>
      <c r="B203" s="99" t="s">
        <v>78</v>
      </c>
      <c r="C203" s="99"/>
      <c r="D203" s="99"/>
      <c r="E203" s="99"/>
      <c r="F203" s="168">
        <f>F204</f>
        <v>207319.71</v>
      </c>
      <c r="G203" s="168">
        <f t="shared" si="40"/>
        <v>0</v>
      </c>
      <c r="H203" s="168">
        <f t="shared" si="40"/>
        <v>381200</v>
      </c>
      <c r="I203" s="168">
        <f t="shared" si="40"/>
        <v>125349.8</v>
      </c>
      <c r="J203" s="168">
        <f t="shared" si="22"/>
        <v>32.882948583420777</v>
      </c>
      <c r="K203" s="149">
        <f t="shared" si="37"/>
        <v>60.462075699411308</v>
      </c>
    </row>
    <row r="204" spans="1:13" x14ac:dyDescent="0.25">
      <c r="A204" s="99">
        <v>3811</v>
      </c>
      <c r="B204" s="99" t="s">
        <v>462</v>
      </c>
      <c r="C204" s="99"/>
      <c r="D204" s="99"/>
      <c r="E204" s="99"/>
      <c r="F204" s="168">
        <v>207319.71</v>
      </c>
      <c r="G204" s="168">
        <f>G263+G266+G510+G523+G524+G533+G537+G546+G559+G629+G636+G650</f>
        <v>0</v>
      </c>
      <c r="H204" s="168">
        <v>381200</v>
      </c>
      <c r="I204" s="168">
        <v>125349.8</v>
      </c>
      <c r="J204" s="168">
        <f t="shared" si="22"/>
        <v>32.882948583420777</v>
      </c>
      <c r="K204" s="149">
        <f t="shared" si="37"/>
        <v>60.462075699411308</v>
      </c>
    </row>
    <row r="205" spans="1:13" x14ac:dyDescent="0.25">
      <c r="A205" s="99"/>
      <c r="B205" s="99"/>
      <c r="C205" s="99"/>
      <c r="D205" s="99"/>
      <c r="E205" s="99"/>
      <c r="F205" s="99"/>
      <c r="G205" s="168"/>
      <c r="H205" s="99"/>
      <c r="I205" s="168"/>
      <c r="J205" s="168"/>
      <c r="K205" s="149"/>
    </row>
    <row r="206" spans="1:13" x14ac:dyDescent="0.25">
      <c r="A206" s="3">
        <v>385</v>
      </c>
      <c r="B206" s="3" t="s">
        <v>463</v>
      </c>
      <c r="C206" s="3"/>
      <c r="D206" s="3"/>
      <c r="E206" s="3"/>
      <c r="F206" s="47">
        <f>F207+F208</f>
        <v>2750</v>
      </c>
      <c r="G206" s="47">
        <f t="shared" ref="G206:I206" si="41">G207+G208</f>
        <v>0</v>
      </c>
      <c r="H206" s="47">
        <f t="shared" si="41"/>
        <v>15000</v>
      </c>
      <c r="I206" s="47">
        <f t="shared" si="41"/>
        <v>0</v>
      </c>
      <c r="J206" s="47">
        <f t="shared" si="22"/>
        <v>0</v>
      </c>
      <c r="K206" s="47">
        <f>(I206/F206)*100</f>
        <v>0</v>
      </c>
    </row>
    <row r="207" spans="1:13" x14ac:dyDescent="0.25">
      <c r="A207" s="99">
        <v>3851</v>
      </c>
      <c r="B207" s="99" t="s">
        <v>464</v>
      </c>
      <c r="C207" s="99"/>
      <c r="D207" s="99"/>
      <c r="E207" s="99"/>
      <c r="F207" s="168">
        <v>2750</v>
      </c>
      <c r="G207" s="168">
        <f>G260</f>
        <v>0</v>
      </c>
      <c r="H207" s="168">
        <v>15000</v>
      </c>
      <c r="I207" s="168">
        <v>0</v>
      </c>
      <c r="J207" s="168">
        <f t="shared" si="22"/>
        <v>0</v>
      </c>
      <c r="K207" s="149">
        <f>(I207/F207)*100</f>
        <v>0</v>
      </c>
    </row>
    <row r="208" spans="1:13" x14ac:dyDescent="0.25">
      <c r="A208" s="99"/>
      <c r="B208" s="99"/>
      <c r="C208" s="99"/>
      <c r="D208" s="99"/>
      <c r="E208" s="99"/>
      <c r="F208" s="168"/>
      <c r="G208" s="168"/>
      <c r="H208" s="168"/>
      <c r="I208" s="168"/>
      <c r="J208" s="168"/>
      <c r="K208" s="149"/>
    </row>
    <row r="209" spans="1:13" x14ac:dyDescent="0.25">
      <c r="A209" s="99"/>
      <c r="B209" s="99"/>
      <c r="C209" s="99"/>
      <c r="D209" s="99"/>
      <c r="E209" s="99"/>
      <c r="F209" s="99"/>
      <c r="G209" s="99"/>
      <c r="H209" s="99"/>
      <c r="I209" s="99"/>
      <c r="K209" s="149"/>
    </row>
    <row r="210" spans="1:13" x14ac:dyDescent="0.25">
      <c r="A210" s="99"/>
      <c r="B210" s="99"/>
      <c r="C210" s="99"/>
      <c r="D210" s="99"/>
      <c r="E210" s="99"/>
      <c r="F210" s="168"/>
      <c r="G210" s="168" t="e">
        <f t="shared" ref="G210" si="42">SUM(G143:G209)</f>
        <v>#REF!</v>
      </c>
      <c r="H210" s="168"/>
      <c r="I210" s="168"/>
      <c r="J210" s="168"/>
      <c r="K210" s="149"/>
    </row>
    <row r="211" spans="1:13" x14ac:dyDescent="0.25">
      <c r="A211" s="3">
        <v>4</v>
      </c>
      <c r="B211" s="3" t="s">
        <v>465</v>
      </c>
      <c r="C211" s="3"/>
      <c r="D211" s="3"/>
      <c r="E211" s="3"/>
      <c r="F211" s="47">
        <f>F212+F229</f>
        <v>1904091.18</v>
      </c>
      <c r="G211" s="47" t="e">
        <f t="shared" ref="G211" si="43">G212+G229</f>
        <v>#REF!</v>
      </c>
      <c r="H211" s="47">
        <f>H212+H229</f>
        <v>17153500</v>
      </c>
      <c r="I211" s="47">
        <f>I212+I229</f>
        <v>1326659.47</v>
      </c>
      <c r="J211" s="47">
        <f t="shared" ref="J211:J237" si="44">(I211/H211)*100</f>
        <v>7.7340453551753283</v>
      </c>
      <c r="K211" s="47">
        <f>(I211/F211)*100</f>
        <v>69.674156570590284</v>
      </c>
    </row>
    <row r="212" spans="1:13" x14ac:dyDescent="0.25">
      <c r="A212" s="3">
        <v>42</v>
      </c>
      <c r="B212" s="3" t="s">
        <v>523</v>
      </c>
      <c r="C212" s="3"/>
      <c r="D212" s="3"/>
      <c r="E212" s="3"/>
      <c r="F212" s="47">
        <f>F213+F217+F222+F224+F226</f>
        <v>1869341.18</v>
      </c>
      <c r="G212" s="47" t="e">
        <f t="shared" ref="G212" si="45">G213+G217+G222+G224+G226</f>
        <v>#REF!</v>
      </c>
      <c r="H212" s="47">
        <f>H213+H217+H222+H224+H226</f>
        <v>15668500</v>
      </c>
      <c r="I212" s="47">
        <f>I213+I217+I222+I224+I226</f>
        <v>340930.22</v>
      </c>
      <c r="J212" s="47">
        <f t="shared" si="44"/>
        <v>2.1758957143313014</v>
      </c>
      <c r="K212" s="47">
        <f>(I212/F212)*100</f>
        <v>18.237987995321429</v>
      </c>
    </row>
    <row r="213" spans="1:13" x14ac:dyDescent="0.25">
      <c r="A213" s="3">
        <v>421</v>
      </c>
      <c r="B213" s="3" t="s">
        <v>79</v>
      </c>
      <c r="C213" s="3"/>
      <c r="D213" s="3"/>
      <c r="E213" s="3"/>
      <c r="F213" s="47">
        <f>SUM(F214:F216)</f>
        <v>1677989.69</v>
      </c>
      <c r="G213" s="47">
        <f t="shared" ref="G213" si="46">SUM(G214:G216)</f>
        <v>0</v>
      </c>
      <c r="H213" s="47">
        <f>SUM(H214:H216)</f>
        <v>15311500</v>
      </c>
      <c r="I213" s="47">
        <f>SUM(I214:I216)</f>
        <v>282026.56</v>
      </c>
      <c r="J213" s="47">
        <f t="shared" si="44"/>
        <v>1.8419263951931557</v>
      </c>
      <c r="K213" s="47">
        <f>(I213/F213)*100</f>
        <v>16.807407201649731</v>
      </c>
    </row>
    <row r="214" spans="1:13" s="99" customFormat="1" x14ac:dyDescent="0.25">
      <c r="A214" s="99">
        <v>4212</v>
      </c>
      <c r="B214" s="99" t="s">
        <v>483</v>
      </c>
      <c r="F214" s="168">
        <v>154698.25</v>
      </c>
      <c r="G214" s="168"/>
      <c r="H214" s="168">
        <v>0</v>
      </c>
      <c r="I214" s="168">
        <v>0</v>
      </c>
      <c r="J214" s="168">
        <v>0</v>
      </c>
      <c r="K214" s="168">
        <v>0</v>
      </c>
      <c r="M214" s="168"/>
    </row>
    <row r="215" spans="1:13" x14ac:dyDescent="0.25">
      <c r="A215" s="99">
        <v>4213</v>
      </c>
      <c r="B215" s="99" t="s">
        <v>466</v>
      </c>
      <c r="C215" s="99"/>
      <c r="D215" s="99"/>
      <c r="E215" s="99"/>
      <c r="F215" s="168">
        <v>1513416.44</v>
      </c>
      <c r="G215" s="168">
        <f>G410+G411+G412+G573</f>
        <v>0</v>
      </c>
      <c r="H215" s="168">
        <v>750000</v>
      </c>
      <c r="I215" s="168">
        <v>273412.23</v>
      </c>
      <c r="J215" s="168">
        <f t="shared" si="44"/>
        <v>36.454963999999997</v>
      </c>
      <c r="K215" s="149">
        <f t="shared" ref="K215:K219" si="47">(I215/F215)*100</f>
        <v>18.065895332814012</v>
      </c>
    </row>
    <row r="216" spans="1:13" x14ac:dyDescent="0.25">
      <c r="A216" s="99">
        <v>4214</v>
      </c>
      <c r="B216" s="99" t="s">
        <v>467</v>
      </c>
      <c r="C216" s="99"/>
      <c r="D216" s="99"/>
      <c r="E216" s="99"/>
      <c r="F216" s="168">
        <v>9875</v>
      </c>
      <c r="G216" s="168">
        <f>G386+G387+G388+G413</f>
        <v>0</v>
      </c>
      <c r="H216" s="168">
        <v>14561500</v>
      </c>
      <c r="I216" s="168">
        <v>8614.33</v>
      </c>
      <c r="J216" s="168">
        <f t="shared" si="44"/>
        <v>5.9158259794664013E-2</v>
      </c>
      <c r="K216" s="149">
        <f t="shared" si="47"/>
        <v>87.233721518987338</v>
      </c>
    </row>
    <row r="217" spans="1:13" x14ac:dyDescent="0.25">
      <c r="A217" s="3">
        <v>422</v>
      </c>
      <c r="B217" s="3" t="s">
        <v>80</v>
      </c>
      <c r="C217" s="3"/>
      <c r="D217" s="3"/>
      <c r="E217" s="3"/>
      <c r="F217" s="47">
        <f>SUM(F218:F221)</f>
        <v>113525</v>
      </c>
      <c r="G217" s="47">
        <f t="shared" ref="G217" si="48">SUM(G218:G221)</f>
        <v>0</v>
      </c>
      <c r="H217" s="47">
        <f>SUM(H218:H221)</f>
        <v>147000</v>
      </c>
      <c r="I217" s="47">
        <f>SUM(I218:I221)</f>
        <v>36881.660000000003</v>
      </c>
      <c r="J217" s="47">
        <f t="shared" si="44"/>
        <v>25.08956462585034</v>
      </c>
      <c r="K217" s="47">
        <f t="shared" si="47"/>
        <v>32.48769874476988</v>
      </c>
    </row>
    <row r="218" spans="1:13" x14ac:dyDescent="0.25">
      <c r="A218" s="99">
        <v>4221</v>
      </c>
      <c r="B218" s="99" t="s">
        <v>468</v>
      </c>
      <c r="C218" s="99"/>
      <c r="D218" s="99"/>
      <c r="E218" s="99"/>
      <c r="F218" s="168">
        <v>12000</v>
      </c>
      <c r="G218" s="168">
        <f>G476</f>
        <v>0</v>
      </c>
      <c r="H218" s="168">
        <v>50000</v>
      </c>
      <c r="I218" s="168">
        <v>34702.9</v>
      </c>
      <c r="J218" s="168">
        <f t="shared" si="44"/>
        <v>69.405799999999999</v>
      </c>
      <c r="K218" s="149">
        <f t="shared" si="47"/>
        <v>289.19083333333333</v>
      </c>
    </row>
    <row r="219" spans="1:13" x14ac:dyDescent="0.25">
      <c r="A219" s="99">
        <v>4223</v>
      </c>
      <c r="B219" s="99" t="s">
        <v>469</v>
      </c>
      <c r="C219" s="99"/>
      <c r="D219" s="99"/>
      <c r="E219" s="99"/>
      <c r="F219" s="168">
        <v>101525</v>
      </c>
      <c r="G219" s="168">
        <f>G477+G478</f>
        <v>0</v>
      </c>
      <c r="H219" s="168">
        <v>97000</v>
      </c>
      <c r="I219" s="168">
        <v>2178.7600000000002</v>
      </c>
      <c r="J219" s="168">
        <f t="shared" si="44"/>
        <v>2.2461443298969073</v>
      </c>
      <c r="K219" s="149">
        <f t="shared" si="47"/>
        <v>2.1460329967988181</v>
      </c>
    </row>
    <row r="220" spans="1:13" x14ac:dyDescent="0.25">
      <c r="A220" s="99">
        <v>4225</v>
      </c>
      <c r="B220" s="99" t="s">
        <v>470</v>
      </c>
      <c r="C220" s="99"/>
      <c r="D220" s="99"/>
      <c r="E220" s="99"/>
      <c r="F220" s="168">
        <v>0</v>
      </c>
      <c r="G220" s="168">
        <f>G414</f>
        <v>0</v>
      </c>
      <c r="H220" s="168">
        <v>0</v>
      </c>
      <c r="I220" s="168">
        <v>0</v>
      </c>
      <c r="J220" s="168">
        <v>0</v>
      </c>
      <c r="K220" s="149">
        <v>0</v>
      </c>
    </row>
    <row r="221" spans="1:13" x14ac:dyDescent="0.25">
      <c r="A221" s="99">
        <v>4227</v>
      </c>
      <c r="B221" s="99" t="s">
        <v>471</v>
      </c>
      <c r="C221" s="99"/>
      <c r="D221" s="99"/>
      <c r="E221" s="99"/>
      <c r="F221" s="168">
        <v>0</v>
      </c>
      <c r="G221" s="168">
        <f>G415</f>
        <v>0</v>
      </c>
      <c r="H221" s="168">
        <v>0</v>
      </c>
      <c r="I221" s="168">
        <v>0</v>
      </c>
      <c r="J221" s="168">
        <v>0</v>
      </c>
      <c r="K221" s="149">
        <v>0</v>
      </c>
    </row>
    <row r="222" spans="1:13" s="3" customFormat="1" x14ac:dyDescent="0.25">
      <c r="A222" s="3">
        <v>423</v>
      </c>
      <c r="B222" s="3" t="s">
        <v>487</v>
      </c>
      <c r="F222" s="47">
        <f>F223</f>
        <v>4532.29</v>
      </c>
      <c r="G222" s="47">
        <f t="shared" ref="G222:I222" si="49">G223</f>
        <v>0</v>
      </c>
      <c r="H222" s="47">
        <f t="shared" si="49"/>
        <v>0</v>
      </c>
      <c r="I222" s="47">
        <f t="shared" si="49"/>
        <v>0</v>
      </c>
      <c r="J222" s="47">
        <v>0</v>
      </c>
      <c r="K222" s="47">
        <v>0</v>
      </c>
      <c r="M222" s="47"/>
    </row>
    <row r="223" spans="1:13" x14ac:dyDescent="0.25">
      <c r="A223" s="99">
        <v>4231</v>
      </c>
      <c r="B223" s="99" t="s">
        <v>420</v>
      </c>
      <c r="C223" s="99"/>
      <c r="D223" s="99"/>
      <c r="E223" s="99"/>
      <c r="F223" s="168">
        <v>4532.29</v>
      </c>
      <c r="G223" s="168"/>
      <c r="H223" s="168">
        <v>0</v>
      </c>
      <c r="I223" s="168">
        <v>0</v>
      </c>
      <c r="J223" s="168">
        <v>0</v>
      </c>
      <c r="K223" s="149">
        <v>0</v>
      </c>
    </row>
    <row r="224" spans="1:13" s="3" customFormat="1" x14ac:dyDescent="0.25">
      <c r="A224" s="3">
        <v>425</v>
      </c>
      <c r="B224" s="3" t="s">
        <v>484</v>
      </c>
      <c r="F224" s="47">
        <f>F225</f>
        <v>64669.2</v>
      </c>
      <c r="G224" s="47">
        <f t="shared" ref="G224:I224" si="50">G225</f>
        <v>0</v>
      </c>
      <c r="H224" s="47">
        <f t="shared" si="50"/>
        <v>0</v>
      </c>
      <c r="I224" s="47">
        <f t="shared" si="50"/>
        <v>0</v>
      </c>
      <c r="J224" s="47">
        <v>0</v>
      </c>
      <c r="K224" s="47">
        <v>0</v>
      </c>
      <c r="M224" s="47"/>
    </row>
    <row r="225" spans="1:13" x14ac:dyDescent="0.25">
      <c r="A225" s="99">
        <v>4251</v>
      </c>
      <c r="B225" s="99" t="s">
        <v>358</v>
      </c>
      <c r="C225" s="99"/>
      <c r="D225" s="99"/>
      <c r="E225" s="99"/>
      <c r="F225" s="168">
        <v>64669.2</v>
      </c>
      <c r="G225" s="168"/>
      <c r="H225" s="168">
        <v>0</v>
      </c>
      <c r="I225" s="168">
        <v>0</v>
      </c>
      <c r="J225" s="168">
        <v>0</v>
      </c>
      <c r="K225" s="149">
        <v>0</v>
      </c>
    </row>
    <row r="226" spans="1:13" x14ac:dyDescent="0.25">
      <c r="A226" s="3">
        <v>426</v>
      </c>
      <c r="B226" s="3" t="s">
        <v>233</v>
      </c>
      <c r="C226" s="3"/>
      <c r="D226" s="3"/>
      <c r="E226" s="3"/>
      <c r="F226" s="47">
        <f>SUM(F227:F228)</f>
        <v>8625</v>
      </c>
      <c r="G226" s="47" t="e">
        <f t="shared" ref="G226:I226" si="51">SUM(G227:G228)</f>
        <v>#REF!</v>
      </c>
      <c r="H226" s="47">
        <f t="shared" si="51"/>
        <v>210000</v>
      </c>
      <c r="I226" s="47">
        <f t="shared" si="51"/>
        <v>22022</v>
      </c>
      <c r="J226" s="47">
        <f t="shared" si="44"/>
        <v>10.486666666666666</v>
      </c>
      <c r="K226" s="47">
        <f>(I226/F226)*100</f>
        <v>255.32753623188404</v>
      </c>
    </row>
    <row r="227" spans="1:13" s="99" customFormat="1" x14ac:dyDescent="0.25">
      <c r="A227" s="99">
        <v>4263</v>
      </c>
      <c r="B227" s="99" t="s">
        <v>310</v>
      </c>
      <c r="F227" s="168">
        <v>8625</v>
      </c>
      <c r="G227" s="168"/>
      <c r="H227" s="168">
        <v>200000</v>
      </c>
      <c r="I227" s="168">
        <v>12375</v>
      </c>
      <c r="J227" s="168">
        <f t="shared" si="44"/>
        <v>6.1875</v>
      </c>
      <c r="K227" s="168">
        <v>0</v>
      </c>
      <c r="M227" s="168"/>
    </row>
    <row r="228" spans="1:13" x14ac:dyDescent="0.25">
      <c r="A228" s="99">
        <v>4262</v>
      </c>
      <c r="B228" s="99" t="s">
        <v>472</v>
      </c>
      <c r="C228" s="99"/>
      <c r="D228" s="99"/>
      <c r="E228" s="99"/>
      <c r="F228" s="168">
        <v>0</v>
      </c>
      <c r="G228" s="168" t="e">
        <f>#REF!+G416</f>
        <v>#REF!</v>
      </c>
      <c r="H228" s="168">
        <v>10000</v>
      </c>
      <c r="I228" s="168">
        <v>9647</v>
      </c>
      <c r="J228" s="168">
        <f t="shared" si="44"/>
        <v>96.47</v>
      </c>
      <c r="K228" s="149">
        <v>0</v>
      </c>
    </row>
    <row r="229" spans="1:13" s="3" customFormat="1" x14ac:dyDescent="0.25">
      <c r="A229" s="3">
        <v>45</v>
      </c>
      <c r="B229" s="3" t="s">
        <v>485</v>
      </c>
      <c r="F229" s="47">
        <f>F230</f>
        <v>34750</v>
      </c>
      <c r="G229" s="47">
        <f t="shared" ref="G229:I229" si="52">G230</f>
        <v>0</v>
      </c>
      <c r="H229" s="47">
        <f t="shared" si="52"/>
        <v>1485000</v>
      </c>
      <c r="I229" s="47">
        <f t="shared" si="52"/>
        <v>985729.25</v>
      </c>
      <c r="J229" s="47">
        <f t="shared" si="44"/>
        <v>66.379074074074069</v>
      </c>
      <c r="K229" s="47">
        <v>0</v>
      </c>
      <c r="M229" s="47"/>
    </row>
    <row r="230" spans="1:13" s="3" customFormat="1" x14ac:dyDescent="0.25">
      <c r="A230" s="3">
        <v>451</v>
      </c>
      <c r="B230" s="3" t="s">
        <v>485</v>
      </c>
      <c r="F230" s="47">
        <f>F231</f>
        <v>34750</v>
      </c>
      <c r="G230" s="47">
        <f t="shared" ref="G230:I230" si="53">G231</f>
        <v>0</v>
      </c>
      <c r="H230" s="47">
        <f t="shared" si="53"/>
        <v>1485000</v>
      </c>
      <c r="I230" s="47">
        <f t="shared" si="53"/>
        <v>985729.25</v>
      </c>
      <c r="J230" s="47">
        <f t="shared" si="44"/>
        <v>66.379074074074069</v>
      </c>
      <c r="K230" s="47">
        <v>0</v>
      </c>
      <c r="M230" s="47"/>
    </row>
    <row r="231" spans="1:13" s="99" customFormat="1" x14ac:dyDescent="0.25">
      <c r="A231" s="99">
        <v>4511</v>
      </c>
      <c r="B231" s="99" t="s">
        <v>486</v>
      </c>
      <c r="F231" s="168">
        <v>34750</v>
      </c>
      <c r="G231" s="168"/>
      <c r="H231" s="168">
        <v>1485000</v>
      </c>
      <c r="I231" s="168">
        <v>985729.25</v>
      </c>
      <c r="J231" s="168">
        <f t="shared" si="44"/>
        <v>66.379074074074069</v>
      </c>
      <c r="K231" s="149">
        <v>0</v>
      </c>
      <c r="M231" s="168"/>
    </row>
    <row r="232" spans="1:13" ht="13.8" x14ac:dyDescent="0.25">
      <c r="A232" s="99"/>
      <c r="B232" s="99"/>
      <c r="C232" s="71"/>
      <c r="D232" s="71"/>
      <c r="E232" s="71"/>
      <c r="F232" s="71"/>
      <c r="G232" s="71"/>
      <c r="H232" s="71"/>
      <c r="I232" s="168"/>
      <c r="J232" s="168"/>
      <c r="K232" s="168"/>
    </row>
    <row r="233" spans="1:13" ht="13.8" x14ac:dyDescent="0.25">
      <c r="A233" s="5" t="s">
        <v>727</v>
      </c>
      <c r="B233" s="5" t="s">
        <v>473</v>
      </c>
      <c r="C233" s="5"/>
      <c r="D233" s="5"/>
      <c r="E233" s="5"/>
      <c r="F233" s="56"/>
      <c r="G233" s="56"/>
      <c r="H233" s="56"/>
      <c r="I233" s="56"/>
      <c r="J233" s="56"/>
      <c r="K233" s="56"/>
    </row>
    <row r="234" spans="1:13" ht="13.8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3" ht="13.8" x14ac:dyDescent="0.25">
      <c r="A235" s="5">
        <v>5</v>
      </c>
      <c r="B235" s="5" t="s">
        <v>474</v>
      </c>
      <c r="C235" s="3"/>
      <c r="D235" s="3"/>
      <c r="E235" s="3"/>
      <c r="F235" s="47">
        <f>F236</f>
        <v>0</v>
      </c>
      <c r="G235" s="47">
        <f t="shared" ref="G235:I235" si="54">G236</f>
        <v>0</v>
      </c>
      <c r="H235" s="47">
        <f t="shared" si="54"/>
        <v>28000</v>
      </c>
      <c r="I235" s="47">
        <f t="shared" si="54"/>
        <v>27700</v>
      </c>
      <c r="J235" s="47">
        <f t="shared" si="44"/>
        <v>98.928571428571431</v>
      </c>
      <c r="K235" s="47">
        <v>0</v>
      </c>
    </row>
    <row r="236" spans="1:13" x14ac:dyDescent="0.25">
      <c r="A236" s="99">
        <v>53</v>
      </c>
      <c r="B236" s="99" t="s">
        <v>475</v>
      </c>
      <c r="C236" s="99"/>
      <c r="D236" s="99"/>
      <c r="E236" s="99"/>
      <c r="F236" s="168">
        <f>F237</f>
        <v>0</v>
      </c>
      <c r="G236" s="168">
        <f t="shared" ref="G236:I236" si="55">G237</f>
        <v>0</v>
      </c>
      <c r="H236" s="168">
        <f t="shared" si="55"/>
        <v>28000</v>
      </c>
      <c r="I236" s="168">
        <f t="shared" si="55"/>
        <v>27700</v>
      </c>
      <c r="J236" s="168">
        <f t="shared" si="44"/>
        <v>98.928571428571431</v>
      </c>
      <c r="K236" s="168">
        <v>0</v>
      </c>
    </row>
    <row r="237" spans="1:13" x14ac:dyDescent="0.25">
      <c r="A237" s="99">
        <v>531</v>
      </c>
      <c r="B237" s="99" t="s">
        <v>510</v>
      </c>
      <c r="C237" s="99"/>
      <c r="D237" s="99"/>
      <c r="E237" s="99"/>
      <c r="F237" s="168">
        <v>0</v>
      </c>
      <c r="G237" s="168">
        <v>0</v>
      </c>
      <c r="H237" s="168">
        <v>28000</v>
      </c>
      <c r="I237" s="168">
        <v>27700</v>
      </c>
      <c r="J237" s="168">
        <f t="shared" si="44"/>
        <v>98.928571428571431</v>
      </c>
      <c r="K237" s="168">
        <v>0</v>
      </c>
    </row>
    <row r="238" spans="1:13" ht="13.8" x14ac:dyDescent="0.25">
      <c r="A238" s="5"/>
      <c r="B238" s="5"/>
      <c r="C238" s="5"/>
      <c r="D238" s="5"/>
      <c r="E238" s="5"/>
      <c r="F238" s="56"/>
      <c r="G238" s="56"/>
      <c r="H238" s="56"/>
      <c r="I238" s="56"/>
      <c r="J238" s="56"/>
      <c r="K238" s="149"/>
    </row>
    <row r="239" spans="1:13" ht="13.8" x14ac:dyDescent="0.25">
      <c r="A239" s="5">
        <v>8</v>
      </c>
      <c r="B239" s="5" t="s">
        <v>524</v>
      </c>
      <c r="C239" s="5"/>
      <c r="D239" s="5"/>
      <c r="E239" s="5"/>
      <c r="F239" s="56">
        <v>0</v>
      </c>
      <c r="G239" s="56"/>
      <c r="H239" s="56">
        <v>0</v>
      </c>
      <c r="I239" s="56">
        <v>0</v>
      </c>
      <c r="J239" s="56">
        <v>0</v>
      </c>
      <c r="K239" s="56">
        <v>0</v>
      </c>
    </row>
    <row r="240" spans="1:13" x14ac:dyDescent="0.25">
      <c r="A240" s="3">
        <v>84</v>
      </c>
      <c r="B240" s="3" t="s">
        <v>169</v>
      </c>
      <c r="C240" s="3"/>
      <c r="D240" s="3"/>
      <c r="E240" s="3"/>
      <c r="F240" s="47">
        <v>0</v>
      </c>
      <c r="G240" s="47"/>
      <c r="H240" s="47">
        <v>0</v>
      </c>
      <c r="I240" s="47">
        <v>0</v>
      </c>
      <c r="J240" s="47">
        <v>0</v>
      </c>
      <c r="K240" s="47">
        <v>0</v>
      </c>
    </row>
    <row r="241" spans="1:11" x14ac:dyDescent="0.25">
      <c r="A241" s="99">
        <v>842</v>
      </c>
      <c r="B241" s="99" t="s">
        <v>476</v>
      </c>
      <c r="C241" s="99"/>
      <c r="D241" s="99"/>
      <c r="E241" s="99"/>
      <c r="F241" s="168">
        <v>0</v>
      </c>
      <c r="G241" s="168"/>
      <c r="H241" s="168">
        <v>0</v>
      </c>
      <c r="I241" s="168">
        <v>0</v>
      </c>
      <c r="J241" s="168">
        <v>0</v>
      </c>
      <c r="K241" s="149">
        <v>0</v>
      </c>
    </row>
    <row r="242" spans="1:11" x14ac:dyDescent="0.25">
      <c r="A242" s="99">
        <v>8421</v>
      </c>
      <c r="B242" s="99" t="s">
        <v>477</v>
      </c>
      <c r="C242" s="99"/>
      <c r="D242" s="99"/>
      <c r="E242" s="99"/>
      <c r="F242" s="168">
        <v>0</v>
      </c>
      <c r="G242" s="257"/>
      <c r="H242" s="168">
        <v>0</v>
      </c>
      <c r="I242" s="168">
        <v>0</v>
      </c>
      <c r="J242" s="168">
        <v>0</v>
      </c>
      <c r="K242" s="149">
        <v>0</v>
      </c>
    </row>
    <row r="243" spans="1:11" x14ac:dyDescent="0.25">
      <c r="A243" s="99"/>
      <c r="B243" s="99"/>
      <c r="C243" s="99"/>
      <c r="D243" s="99"/>
      <c r="E243" s="99"/>
      <c r="F243" s="168"/>
      <c r="G243" s="168" t="e">
        <f t="shared" ref="G243" si="56">G210+G233+G237</f>
        <v>#REF!</v>
      </c>
      <c r="H243" s="168"/>
      <c r="I243" s="168"/>
      <c r="J243" s="168"/>
      <c r="K243" s="149"/>
    </row>
    <row r="244" spans="1:11" ht="15.6" hidden="1" x14ac:dyDescent="0.3">
      <c r="A244" s="7"/>
      <c r="B244" s="7"/>
      <c r="C244" s="7"/>
      <c r="D244" s="7"/>
      <c r="E244" s="7"/>
      <c r="F244" s="8"/>
      <c r="G244" s="22"/>
      <c r="H244" s="22"/>
      <c r="I244" s="22"/>
      <c r="J244" s="198"/>
      <c r="K244" s="149"/>
    </row>
    <row r="245" spans="1:11" ht="15.6" hidden="1" x14ac:dyDescent="0.3">
      <c r="A245" s="7"/>
      <c r="B245" s="7"/>
      <c r="C245" s="7"/>
      <c r="D245" s="7"/>
      <c r="E245" s="7"/>
      <c r="F245" s="8"/>
      <c r="G245" s="22"/>
      <c r="H245" s="22"/>
      <c r="I245" s="22"/>
      <c r="J245" s="198"/>
      <c r="K245" s="149"/>
    </row>
    <row r="246" spans="1:11" ht="15.6" hidden="1" x14ac:dyDescent="0.3">
      <c r="A246" s="7"/>
      <c r="B246" s="7"/>
      <c r="C246" s="7"/>
      <c r="D246" s="7"/>
      <c r="E246" s="7"/>
      <c r="F246" s="8"/>
      <c r="G246" s="22"/>
      <c r="H246" s="22"/>
      <c r="I246" s="22"/>
      <c r="J246" s="198"/>
      <c r="K246" s="149"/>
    </row>
    <row r="247" spans="1:11" ht="15.6" hidden="1" x14ac:dyDescent="0.3">
      <c r="A247" s="7"/>
      <c r="B247" s="7"/>
      <c r="C247" s="7"/>
      <c r="D247" s="7"/>
      <c r="E247" s="7"/>
      <c r="F247" s="8"/>
      <c r="G247" s="22"/>
      <c r="H247" s="22"/>
      <c r="I247" s="22"/>
      <c r="J247" s="198"/>
      <c r="K247" s="149"/>
    </row>
    <row r="248" spans="1:11" ht="15.6" hidden="1" x14ac:dyDescent="0.3">
      <c r="A248" s="7"/>
      <c r="B248" s="7"/>
      <c r="C248" s="7"/>
      <c r="D248" s="7"/>
      <c r="E248" s="7"/>
      <c r="F248" s="8"/>
      <c r="G248" s="22"/>
      <c r="H248" s="22"/>
      <c r="I248" s="22"/>
      <c r="J248" s="198"/>
      <c r="K248" s="149"/>
    </row>
    <row r="249" spans="1:11" ht="15.6" hidden="1" x14ac:dyDescent="0.3">
      <c r="A249" s="7"/>
      <c r="B249" s="7"/>
      <c r="C249" s="7"/>
      <c r="D249" s="7"/>
      <c r="E249" s="7"/>
      <c r="F249" s="8"/>
      <c r="G249" s="22"/>
      <c r="H249" s="22"/>
      <c r="I249" s="22"/>
      <c r="J249" s="198"/>
      <c r="K249" s="149"/>
    </row>
    <row r="250" spans="1:11" ht="15.6" hidden="1" x14ac:dyDescent="0.3">
      <c r="A250" s="7"/>
      <c r="B250" s="7"/>
      <c r="C250" s="7"/>
      <c r="D250" s="7"/>
      <c r="E250" s="7"/>
      <c r="F250" s="8"/>
      <c r="G250" s="22"/>
      <c r="H250" s="22"/>
      <c r="I250" s="22"/>
      <c r="J250" s="198"/>
      <c r="K250" s="149"/>
    </row>
    <row r="251" spans="1:11" ht="15.6" hidden="1" x14ac:dyDescent="0.3">
      <c r="A251" s="7"/>
      <c r="B251" s="7"/>
      <c r="C251" s="7"/>
      <c r="D251" s="7"/>
      <c r="E251" s="7"/>
      <c r="F251" s="8"/>
      <c r="G251" s="22"/>
      <c r="H251" s="22"/>
      <c r="I251" s="22"/>
      <c r="J251" s="198"/>
      <c r="K251" s="149"/>
    </row>
    <row r="252" spans="1:11" ht="15.6" hidden="1" x14ac:dyDescent="0.3">
      <c r="A252" s="7"/>
      <c r="B252" s="7"/>
      <c r="C252" s="7"/>
      <c r="D252" s="7"/>
      <c r="E252" s="7"/>
      <c r="F252" s="8"/>
      <c r="G252" s="22"/>
      <c r="H252" s="22"/>
      <c r="I252" s="22"/>
      <c r="J252" s="198"/>
      <c r="K252" s="149"/>
    </row>
    <row r="253" spans="1:11" ht="15.6" hidden="1" x14ac:dyDescent="0.3">
      <c r="A253" s="7"/>
      <c r="B253" s="7"/>
      <c r="C253" s="7"/>
      <c r="D253" s="7"/>
      <c r="E253" s="7"/>
      <c r="F253" s="8"/>
      <c r="G253" s="22"/>
      <c r="H253" s="22"/>
      <c r="I253" s="22"/>
      <c r="J253" s="198"/>
      <c r="K253" s="149"/>
    </row>
    <row r="254" spans="1:11" ht="15.6" hidden="1" x14ac:dyDescent="0.3">
      <c r="A254" s="7"/>
      <c r="B254" s="7"/>
      <c r="C254" s="7"/>
      <c r="D254" s="7"/>
      <c r="E254" s="7"/>
      <c r="F254" s="8"/>
      <c r="G254" s="22"/>
      <c r="H254" s="22"/>
      <c r="I254" s="22"/>
      <c r="J254" s="198"/>
      <c r="K254" s="149"/>
    </row>
    <row r="255" spans="1:11" ht="15.6" hidden="1" x14ac:dyDescent="0.3">
      <c r="A255" s="7"/>
      <c r="B255" s="7"/>
      <c r="C255" s="7"/>
      <c r="D255" s="7"/>
      <c r="E255" s="7"/>
      <c r="F255" s="8"/>
      <c r="G255" s="22"/>
      <c r="H255" s="22"/>
      <c r="I255" s="22"/>
      <c r="J255" s="198"/>
      <c r="K255" s="149"/>
    </row>
    <row r="256" spans="1:11" ht="15.6" hidden="1" x14ac:dyDescent="0.3">
      <c r="A256" s="7"/>
      <c r="B256" s="7"/>
      <c r="C256" s="7"/>
      <c r="D256" s="7"/>
      <c r="E256" s="7"/>
      <c r="F256" s="8"/>
      <c r="G256" s="22"/>
      <c r="H256" s="22"/>
      <c r="I256" s="22"/>
      <c r="J256" s="198"/>
      <c r="K256" s="149"/>
    </row>
    <row r="257" spans="1:11" ht="15.6" hidden="1" x14ac:dyDescent="0.3">
      <c r="A257" s="7"/>
      <c r="B257" s="7"/>
      <c r="C257" s="7"/>
      <c r="D257" s="7"/>
      <c r="E257" s="7"/>
      <c r="F257" s="8"/>
      <c r="G257" s="22"/>
      <c r="H257" s="22"/>
      <c r="I257" s="22"/>
      <c r="J257" s="198"/>
      <c r="K257" s="149"/>
    </row>
    <row r="258" spans="1:11" ht="15.6" hidden="1" x14ac:dyDescent="0.3">
      <c r="A258" s="7"/>
      <c r="B258" s="7"/>
      <c r="C258" s="7"/>
      <c r="D258" s="7"/>
      <c r="E258" s="7"/>
      <c r="F258" s="8"/>
      <c r="G258" s="22"/>
      <c r="H258" s="22"/>
      <c r="I258" s="22"/>
      <c r="J258" s="198"/>
      <c r="K258" s="149"/>
    </row>
    <row r="259" spans="1:11" ht="15.6" hidden="1" x14ac:dyDescent="0.3">
      <c r="A259" s="7"/>
      <c r="B259" s="7"/>
      <c r="C259" s="7"/>
      <c r="D259" s="7"/>
      <c r="E259" s="7"/>
      <c r="F259" s="8"/>
      <c r="G259" s="22"/>
      <c r="H259" s="22"/>
      <c r="I259" s="22"/>
      <c r="J259" s="198"/>
      <c r="K259" s="149"/>
    </row>
    <row r="260" spans="1:11" ht="15.6" hidden="1" x14ac:dyDescent="0.3">
      <c r="A260" s="7"/>
      <c r="B260" s="7"/>
      <c r="C260" s="7"/>
      <c r="D260" s="7"/>
      <c r="E260" s="7"/>
      <c r="F260" s="8"/>
      <c r="G260" s="22"/>
      <c r="H260" s="22"/>
      <c r="I260" s="22"/>
      <c r="J260" s="198"/>
      <c r="K260" s="149"/>
    </row>
    <row r="261" spans="1:11" ht="15.6" hidden="1" x14ac:dyDescent="0.3">
      <c r="A261" s="7"/>
      <c r="B261" s="7"/>
      <c r="C261" s="7"/>
      <c r="D261" s="7"/>
      <c r="E261" s="7"/>
      <c r="F261" s="8"/>
      <c r="G261" s="22"/>
      <c r="H261" s="22"/>
      <c r="I261" s="22"/>
      <c r="J261" s="198"/>
      <c r="K261" s="149"/>
    </row>
    <row r="262" spans="1:11" ht="15.6" hidden="1" x14ac:dyDescent="0.3">
      <c r="A262" s="7"/>
      <c r="B262" s="7"/>
      <c r="C262" s="7"/>
      <c r="D262" s="7"/>
      <c r="E262" s="7"/>
      <c r="F262" s="8"/>
      <c r="G262" s="22"/>
      <c r="H262" s="22"/>
      <c r="I262" s="22"/>
      <c r="J262" s="198"/>
      <c r="K262" s="149"/>
    </row>
    <row r="263" spans="1:11" ht="15.6" hidden="1" x14ac:dyDescent="0.3">
      <c r="A263" s="7"/>
      <c r="B263" s="7"/>
      <c r="C263" s="7"/>
      <c r="D263" s="7"/>
      <c r="E263" s="7"/>
      <c r="F263" s="8"/>
      <c r="G263" s="22"/>
      <c r="H263" s="22"/>
      <c r="I263" s="22"/>
      <c r="J263" s="198"/>
      <c r="K263" s="149"/>
    </row>
    <row r="264" spans="1:11" ht="15.6" hidden="1" x14ac:dyDescent="0.3">
      <c r="A264" s="7"/>
      <c r="B264" s="7"/>
      <c r="C264" s="7"/>
      <c r="D264" s="7"/>
      <c r="E264" s="7"/>
      <c r="F264" s="8"/>
      <c r="G264" s="22"/>
      <c r="H264" s="22"/>
      <c r="I264" s="22"/>
      <c r="J264" s="198"/>
      <c r="K264" s="149"/>
    </row>
    <row r="265" spans="1:11" ht="15.6" hidden="1" x14ac:dyDescent="0.3">
      <c r="A265" s="7"/>
      <c r="B265" s="7"/>
      <c r="C265" s="7"/>
      <c r="D265" s="7"/>
      <c r="E265" s="7"/>
      <c r="F265" s="8"/>
      <c r="G265" s="22"/>
      <c r="H265" s="22"/>
      <c r="I265" s="22"/>
      <c r="J265" s="198"/>
      <c r="K265" s="149"/>
    </row>
    <row r="266" spans="1:11" ht="15.6" hidden="1" x14ac:dyDescent="0.3">
      <c r="A266" s="7"/>
      <c r="B266" s="7"/>
      <c r="C266" s="7"/>
      <c r="D266" s="7"/>
      <c r="E266" s="7"/>
      <c r="F266" s="8"/>
      <c r="G266" s="22"/>
      <c r="H266" s="22"/>
      <c r="I266" s="22"/>
      <c r="J266" s="198"/>
      <c r="K266" s="149"/>
    </row>
    <row r="267" spans="1:11" ht="15.6" hidden="1" x14ac:dyDescent="0.3">
      <c r="A267" s="7"/>
      <c r="B267" s="7"/>
      <c r="C267" s="7"/>
      <c r="D267" s="7"/>
      <c r="E267" s="7"/>
      <c r="F267" s="8"/>
      <c r="G267" s="22"/>
      <c r="H267" s="22"/>
      <c r="I267" s="22"/>
      <c r="J267" s="198"/>
      <c r="K267" s="149"/>
    </row>
    <row r="268" spans="1:11" ht="15.6" hidden="1" x14ac:dyDescent="0.3">
      <c r="A268" s="7"/>
      <c r="B268" s="7"/>
      <c r="C268" s="7"/>
      <c r="D268" s="7"/>
      <c r="E268" s="7"/>
      <c r="F268" s="8"/>
      <c r="G268" s="22"/>
      <c r="H268" s="22"/>
      <c r="I268" s="22"/>
      <c r="J268" s="198"/>
      <c r="K268" s="149"/>
    </row>
    <row r="269" spans="1:11" ht="15.6" hidden="1" x14ac:dyDescent="0.3">
      <c r="A269" s="7"/>
      <c r="B269" s="7"/>
      <c r="C269" s="7"/>
      <c r="D269" s="7"/>
      <c r="E269" s="7"/>
      <c r="F269" s="8"/>
      <c r="G269" s="22"/>
      <c r="H269" s="22"/>
      <c r="I269" s="22"/>
      <c r="J269" s="198"/>
      <c r="K269" s="149"/>
    </row>
    <row r="270" spans="1:11" ht="15.6" hidden="1" x14ac:dyDescent="0.3">
      <c r="A270" s="7"/>
      <c r="B270" s="7"/>
      <c r="C270" s="7"/>
      <c r="D270" s="7"/>
      <c r="E270" s="7"/>
      <c r="F270" s="8"/>
      <c r="G270" s="22"/>
      <c r="H270" s="22"/>
      <c r="I270" s="22"/>
      <c r="J270" s="198"/>
      <c r="K270" s="149"/>
    </row>
    <row r="271" spans="1:11" ht="15.6" hidden="1" x14ac:dyDescent="0.3">
      <c r="A271" s="7"/>
      <c r="B271" s="7"/>
      <c r="C271" s="7"/>
      <c r="D271" s="7"/>
      <c r="E271" s="7"/>
      <c r="F271" s="8"/>
      <c r="G271" s="22"/>
      <c r="H271" s="22"/>
      <c r="I271" s="22"/>
      <c r="J271" s="198"/>
      <c r="K271" s="149"/>
    </row>
    <row r="272" spans="1:11" ht="15.6" hidden="1" x14ac:dyDescent="0.3">
      <c r="A272" s="7"/>
      <c r="B272" s="7"/>
      <c r="C272" s="7"/>
      <c r="D272" s="7"/>
      <c r="E272" s="7"/>
      <c r="F272" s="8"/>
      <c r="G272" s="22"/>
      <c r="H272" s="22"/>
      <c r="I272" s="22"/>
      <c r="J272" s="198"/>
      <c r="K272" s="149"/>
    </row>
    <row r="273" spans="1:11" ht="15.6" hidden="1" x14ac:dyDescent="0.3">
      <c r="A273" s="7"/>
      <c r="B273" s="7"/>
      <c r="C273" s="7"/>
      <c r="D273" s="7"/>
      <c r="E273" s="7"/>
      <c r="F273" s="8"/>
      <c r="G273" s="22"/>
      <c r="H273" s="22"/>
      <c r="I273" s="22"/>
      <c r="J273" s="198"/>
      <c r="K273" s="149"/>
    </row>
    <row r="274" spans="1:11" ht="15.6" hidden="1" x14ac:dyDescent="0.3">
      <c r="A274" s="7"/>
      <c r="B274" s="7"/>
      <c r="C274" s="7"/>
      <c r="D274" s="7"/>
      <c r="E274" s="7"/>
      <c r="F274" s="8"/>
      <c r="G274" s="22"/>
      <c r="H274" s="22"/>
      <c r="I274" s="22"/>
      <c r="J274" s="198"/>
      <c r="K274" s="149"/>
    </row>
    <row r="275" spans="1:11" ht="15.6" hidden="1" x14ac:dyDescent="0.3">
      <c r="A275" s="7"/>
      <c r="B275" s="7"/>
      <c r="C275" s="7"/>
      <c r="D275" s="7"/>
      <c r="E275" s="7"/>
      <c r="F275" s="8"/>
      <c r="G275" s="22"/>
      <c r="H275" s="22"/>
      <c r="I275" s="22"/>
      <c r="J275" s="198"/>
      <c r="K275" s="149"/>
    </row>
    <row r="276" spans="1:11" ht="15.6" hidden="1" x14ac:dyDescent="0.3">
      <c r="A276" s="7"/>
      <c r="B276" s="7"/>
      <c r="C276" s="7"/>
      <c r="D276" s="7"/>
      <c r="E276" s="7"/>
      <c r="F276" s="8"/>
      <c r="G276" s="22"/>
      <c r="H276" s="22"/>
      <c r="I276" s="22"/>
      <c r="J276" s="198"/>
      <c r="K276" s="149"/>
    </row>
    <row r="277" spans="1:11" ht="15.6" hidden="1" x14ac:dyDescent="0.3">
      <c r="A277" s="7"/>
      <c r="B277" s="7"/>
      <c r="C277" s="7"/>
      <c r="D277" s="7"/>
      <c r="E277" s="7"/>
      <c r="F277" s="8"/>
      <c r="G277" s="22"/>
      <c r="H277" s="22"/>
      <c r="I277" s="22"/>
      <c r="J277" s="198"/>
      <c r="K277" s="149"/>
    </row>
    <row r="278" spans="1:11" ht="15.6" hidden="1" x14ac:dyDescent="0.3">
      <c r="A278" s="7"/>
      <c r="B278" s="7"/>
      <c r="C278" s="7"/>
      <c r="D278" s="7"/>
      <c r="E278" s="7"/>
      <c r="F278" s="8"/>
      <c r="G278" s="22"/>
      <c r="H278" s="22"/>
      <c r="I278" s="22"/>
      <c r="J278" s="198"/>
      <c r="K278" s="149"/>
    </row>
    <row r="279" spans="1:11" ht="15.6" hidden="1" x14ac:dyDescent="0.3">
      <c r="A279" s="7"/>
      <c r="B279" s="7"/>
      <c r="C279" s="7"/>
      <c r="D279" s="7"/>
      <c r="E279" s="7"/>
      <c r="F279" s="8"/>
      <c r="G279" s="22"/>
      <c r="H279" s="22"/>
      <c r="I279" s="22"/>
      <c r="J279" s="198"/>
      <c r="K279" s="149"/>
    </row>
    <row r="280" spans="1:11" ht="15.6" hidden="1" x14ac:dyDescent="0.3">
      <c r="A280" s="7"/>
      <c r="B280" s="7"/>
      <c r="C280" s="7"/>
      <c r="D280" s="7"/>
      <c r="E280" s="7"/>
      <c r="F280" s="8"/>
      <c r="G280" s="22"/>
      <c r="H280" s="22"/>
      <c r="I280" s="22"/>
      <c r="J280" s="198"/>
      <c r="K280" s="149"/>
    </row>
    <row r="281" spans="1:11" ht="15.6" hidden="1" x14ac:dyDescent="0.3">
      <c r="A281" s="7"/>
      <c r="B281" s="7"/>
      <c r="C281" s="7"/>
      <c r="D281" s="7"/>
      <c r="E281" s="7"/>
      <c r="F281" s="8"/>
      <c r="G281" s="22"/>
      <c r="H281" s="22"/>
      <c r="I281" s="22"/>
      <c r="J281" s="198"/>
      <c r="K281" s="149"/>
    </row>
    <row r="282" spans="1:11" ht="15.6" hidden="1" x14ac:dyDescent="0.3">
      <c r="A282" s="7"/>
      <c r="B282" s="7"/>
      <c r="C282" s="7"/>
      <c r="D282" s="7"/>
      <c r="E282" s="7"/>
      <c r="F282" s="8"/>
      <c r="G282" s="22"/>
      <c r="H282" s="22"/>
      <c r="I282" s="22"/>
      <c r="J282" s="198"/>
      <c r="K282" s="149"/>
    </row>
    <row r="283" spans="1:11" ht="15.6" hidden="1" x14ac:dyDescent="0.3">
      <c r="A283" s="7"/>
      <c r="B283" s="7"/>
      <c r="C283" s="7"/>
      <c r="D283" s="7"/>
      <c r="E283" s="7"/>
      <c r="F283" s="8"/>
      <c r="G283" s="22"/>
      <c r="H283" s="22"/>
      <c r="I283" s="22"/>
      <c r="J283" s="198"/>
      <c r="K283" s="149"/>
    </row>
    <row r="284" spans="1:11" ht="15.6" hidden="1" x14ac:dyDescent="0.3">
      <c r="A284" s="7"/>
      <c r="B284" s="7"/>
      <c r="C284" s="7"/>
      <c r="D284" s="7"/>
      <c r="E284" s="7"/>
      <c r="F284" s="8"/>
      <c r="G284" s="22"/>
      <c r="H284" s="22"/>
      <c r="I284" s="22"/>
      <c r="J284" s="198"/>
      <c r="K284" s="149"/>
    </row>
    <row r="285" spans="1:11" ht="15.6" hidden="1" x14ac:dyDescent="0.3">
      <c r="A285" s="7"/>
      <c r="B285" s="7"/>
      <c r="C285" s="7"/>
      <c r="D285" s="7"/>
      <c r="E285" s="7"/>
      <c r="F285" s="8"/>
      <c r="G285" s="22"/>
      <c r="H285" s="22"/>
      <c r="I285" s="22"/>
      <c r="J285" s="198"/>
      <c r="K285" s="149"/>
    </row>
    <row r="286" spans="1:11" ht="15.6" hidden="1" x14ac:dyDescent="0.3">
      <c r="A286" s="7"/>
      <c r="B286" s="7"/>
      <c r="C286" s="7"/>
      <c r="D286" s="7"/>
      <c r="E286" s="7"/>
      <c r="F286" s="8"/>
      <c r="G286" s="22"/>
      <c r="H286" s="22"/>
      <c r="I286" s="22"/>
      <c r="J286" s="198"/>
      <c r="K286" s="149"/>
    </row>
    <row r="287" spans="1:11" ht="15.6" hidden="1" x14ac:dyDescent="0.3">
      <c r="A287" s="7"/>
      <c r="B287" s="7"/>
      <c r="C287" s="7"/>
      <c r="D287" s="7"/>
      <c r="E287" s="7"/>
      <c r="F287" s="8"/>
      <c r="G287" s="22"/>
      <c r="H287" s="22"/>
      <c r="I287" s="22"/>
      <c r="J287" s="198"/>
      <c r="K287" s="149"/>
    </row>
    <row r="288" spans="1:11" ht="15.6" hidden="1" x14ac:dyDescent="0.3">
      <c r="A288" s="7"/>
      <c r="B288" s="7"/>
      <c r="C288" s="7"/>
      <c r="D288" s="7"/>
      <c r="E288" s="7"/>
      <c r="F288" s="8"/>
      <c r="G288" s="22"/>
      <c r="H288" s="22"/>
      <c r="I288" s="22"/>
      <c r="J288" s="198"/>
      <c r="K288" s="149"/>
    </row>
    <row r="289" spans="1:13" ht="15.6" hidden="1" x14ac:dyDescent="0.3">
      <c r="A289" s="7"/>
      <c r="B289" s="7"/>
      <c r="C289" s="7"/>
      <c r="D289" s="7"/>
      <c r="E289" s="7"/>
      <c r="F289" s="8"/>
      <c r="G289" s="22"/>
      <c r="H289" s="22"/>
      <c r="I289" s="22"/>
      <c r="J289" s="198"/>
      <c r="K289" s="149"/>
    </row>
    <row r="290" spans="1:13" ht="15.6" hidden="1" x14ac:dyDescent="0.3">
      <c r="A290" s="7"/>
      <c r="B290" s="7"/>
      <c r="C290" s="7"/>
      <c r="D290" s="7"/>
      <c r="E290" s="7"/>
      <c r="F290" s="8"/>
      <c r="G290" s="22"/>
      <c r="H290" s="22"/>
      <c r="I290" s="22"/>
      <c r="J290" s="198"/>
      <c r="K290" s="149"/>
    </row>
    <row r="291" spans="1:13" ht="15.6" hidden="1" x14ac:dyDescent="0.3">
      <c r="A291" s="7"/>
      <c r="B291" s="7"/>
      <c r="C291" s="7"/>
      <c r="D291" s="7"/>
      <c r="E291" s="7"/>
      <c r="F291" s="8"/>
      <c r="G291" s="22"/>
      <c r="H291" s="22"/>
      <c r="I291" s="22"/>
      <c r="J291" s="198"/>
      <c r="K291" s="149"/>
    </row>
    <row r="292" spans="1:13" ht="15.6" hidden="1" x14ac:dyDescent="0.3">
      <c r="A292" s="7"/>
      <c r="B292" s="7"/>
      <c r="C292" s="7"/>
      <c r="D292" s="7"/>
      <c r="E292" s="7"/>
      <c r="F292" s="8"/>
      <c r="G292" s="22"/>
      <c r="H292" s="22"/>
      <c r="I292" s="22"/>
      <c r="J292" s="198"/>
      <c r="K292" s="149"/>
    </row>
    <row r="293" spans="1:13" ht="15.6" hidden="1" x14ac:dyDescent="0.3">
      <c r="A293" s="7"/>
      <c r="B293" s="7"/>
      <c r="C293" s="7"/>
      <c r="D293" s="7"/>
      <c r="E293" s="7"/>
      <c r="F293" s="8"/>
      <c r="G293" s="22"/>
      <c r="H293" s="22"/>
      <c r="I293" s="22"/>
      <c r="J293" s="198"/>
      <c r="K293" s="22"/>
    </row>
    <row r="294" spans="1:13" ht="15.6" x14ac:dyDescent="0.3">
      <c r="A294" s="7"/>
      <c r="B294" s="7"/>
      <c r="C294" s="7"/>
      <c r="D294" s="7"/>
      <c r="E294" s="7"/>
      <c r="F294" s="8"/>
      <c r="G294" s="22"/>
      <c r="H294" s="22"/>
      <c r="I294" s="22"/>
      <c r="J294" s="198"/>
      <c r="K294" s="22"/>
    </row>
    <row r="295" spans="1:13" ht="15.6" x14ac:dyDescent="0.3">
      <c r="A295" s="4" t="s">
        <v>431</v>
      </c>
      <c r="B295" s="4"/>
      <c r="C295" s="4" t="s">
        <v>0</v>
      </c>
      <c r="D295" s="4"/>
      <c r="E295" s="4"/>
      <c r="F295" s="43" t="s">
        <v>148</v>
      </c>
      <c r="G295" s="3"/>
      <c r="H295" s="43" t="s">
        <v>89</v>
      </c>
      <c r="I295" s="146" t="s">
        <v>148</v>
      </c>
      <c r="J295" s="267" t="s">
        <v>675</v>
      </c>
      <c r="K295" s="43" t="s">
        <v>70</v>
      </c>
    </row>
    <row r="296" spans="1:13" ht="15.6" x14ac:dyDescent="0.3">
      <c r="A296" s="12"/>
      <c r="B296" s="12"/>
      <c r="C296" s="12"/>
      <c r="D296" s="12"/>
      <c r="E296" s="12"/>
      <c r="F296" s="6" t="s">
        <v>556</v>
      </c>
      <c r="H296" s="43" t="s">
        <v>547</v>
      </c>
      <c r="I296" s="147" t="s">
        <v>557</v>
      </c>
      <c r="J296" s="266" t="s">
        <v>149</v>
      </c>
      <c r="K296" s="59" t="s">
        <v>554</v>
      </c>
    </row>
    <row r="297" spans="1:13" s="60" customFormat="1" ht="15.6" x14ac:dyDescent="0.3">
      <c r="A297" s="213"/>
      <c r="B297" s="213"/>
      <c r="C297" s="213"/>
      <c r="D297" s="214" t="s">
        <v>161</v>
      </c>
      <c r="E297" s="213"/>
      <c r="F297" s="43" t="s">
        <v>162</v>
      </c>
      <c r="H297" s="59" t="s">
        <v>163</v>
      </c>
      <c r="I297" s="69" t="s">
        <v>164</v>
      </c>
      <c r="J297" s="69" t="s">
        <v>165</v>
      </c>
      <c r="K297" s="59" t="s">
        <v>166</v>
      </c>
      <c r="M297" s="1"/>
    </row>
    <row r="298" spans="1:13" ht="15.6" x14ac:dyDescent="0.3">
      <c r="A298" s="150" t="s">
        <v>1</v>
      </c>
      <c r="B298" s="150"/>
      <c r="C298" s="150"/>
      <c r="D298" s="150"/>
      <c r="E298" s="150"/>
      <c r="F298" s="242">
        <f t="shared" ref="F298:G298" si="57">F299+F373</f>
        <v>3684831.33</v>
      </c>
      <c r="G298" s="242">
        <f t="shared" si="57"/>
        <v>0</v>
      </c>
      <c r="H298" s="242">
        <f>H299+H373</f>
        <v>23299237.5</v>
      </c>
      <c r="I298" s="242">
        <f>I299+I373</f>
        <v>3638942.91</v>
      </c>
      <c r="J298" s="242">
        <f t="shared" ref="J298:J338" si="58">(I298/H298)*100</f>
        <v>15.618291843241652</v>
      </c>
      <c r="K298" s="242">
        <f>(I298/F298)*100</f>
        <v>98.75466701484001</v>
      </c>
    </row>
    <row r="299" spans="1:13" ht="15.6" x14ac:dyDescent="0.3">
      <c r="A299" s="151" t="s">
        <v>271</v>
      </c>
      <c r="B299" s="151"/>
      <c r="C299" s="151"/>
      <c r="D299" s="151"/>
      <c r="E299" s="151"/>
      <c r="F299" s="152">
        <f t="shared" ref="F299:G299" si="59">F300</f>
        <v>197340.21999999997</v>
      </c>
      <c r="G299" s="152">
        <f t="shared" si="59"/>
        <v>0</v>
      </c>
      <c r="H299" s="152">
        <f>H300</f>
        <v>536200</v>
      </c>
      <c r="I299" s="152">
        <f t="shared" ref="I299" si="60">I300</f>
        <v>243236.55999999997</v>
      </c>
      <c r="J299" s="152">
        <f t="shared" si="58"/>
        <v>45.363028720626623</v>
      </c>
      <c r="K299" s="152">
        <f>(I299/F299)*100</f>
        <v>123.257468751175</v>
      </c>
    </row>
    <row r="300" spans="1:13" ht="13.8" x14ac:dyDescent="0.25">
      <c r="A300" s="153" t="s">
        <v>272</v>
      </c>
      <c r="B300" s="153"/>
      <c r="C300" s="153"/>
      <c r="D300" s="153"/>
      <c r="E300" s="153"/>
      <c r="F300" s="154">
        <f t="shared" ref="F300:G300" si="61">F301+F359</f>
        <v>197340.21999999997</v>
      </c>
      <c r="G300" s="154">
        <f t="shared" si="61"/>
        <v>0</v>
      </c>
      <c r="H300" s="154">
        <f>H301+H359</f>
        <v>536200</v>
      </c>
      <c r="I300" s="154">
        <f>I301+I359</f>
        <v>243236.55999999997</v>
      </c>
      <c r="J300" s="154">
        <f t="shared" si="58"/>
        <v>45.363028720626623</v>
      </c>
      <c r="K300" s="154">
        <f>(I300/F300)*100</f>
        <v>123.257468751175</v>
      </c>
    </row>
    <row r="301" spans="1:13" ht="13.8" x14ac:dyDescent="0.25">
      <c r="A301" s="155" t="s">
        <v>273</v>
      </c>
      <c r="B301" s="155"/>
      <c r="C301" s="155"/>
      <c r="D301" s="155"/>
      <c r="E301" s="155"/>
      <c r="F301" s="156">
        <f t="shared" ref="F301:G301" si="62">F304+F334+F353</f>
        <v>194293.21999999997</v>
      </c>
      <c r="G301" s="156">
        <f t="shared" si="62"/>
        <v>0</v>
      </c>
      <c r="H301" s="156">
        <f>H304+H334+H353</f>
        <v>505200</v>
      </c>
      <c r="I301" s="156">
        <f>I304+I334+I353</f>
        <v>218289.50999999998</v>
      </c>
      <c r="J301" s="156">
        <f t="shared" si="58"/>
        <v>43.208533254156769</v>
      </c>
      <c r="K301" s="156">
        <f>(I301/F301)*100</f>
        <v>112.35055448666711</v>
      </c>
    </row>
    <row r="302" spans="1:13" ht="13.8" x14ac:dyDescent="0.25">
      <c r="A302" s="157" t="s">
        <v>274</v>
      </c>
      <c r="B302" s="157"/>
      <c r="C302" s="157"/>
      <c r="D302" s="157"/>
      <c r="E302" s="157"/>
      <c r="F302" s="173"/>
      <c r="G302" s="157"/>
      <c r="H302" s="158"/>
      <c r="I302" s="159"/>
      <c r="J302" s="159"/>
      <c r="K302" s="159"/>
    </row>
    <row r="303" spans="1:13" ht="13.8" x14ac:dyDescent="0.25">
      <c r="A303" s="160" t="s">
        <v>275</v>
      </c>
      <c r="B303" s="161"/>
      <c r="C303" s="161"/>
      <c r="D303" s="161"/>
      <c r="E303" s="161"/>
      <c r="F303" s="162"/>
      <c r="G303" s="161"/>
      <c r="H303" s="162"/>
      <c r="I303" s="163"/>
      <c r="J303" s="163"/>
      <c r="K303" s="163"/>
    </row>
    <row r="304" spans="1:13" ht="13.8" x14ac:dyDescent="0.25">
      <c r="A304" s="164" t="s">
        <v>525</v>
      </c>
      <c r="B304" s="165"/>
      <c r="C304" s="165"/>
      <c r="D304" s="165"/>
      <c r="E304" s="165"/>
      <c r="F304" s="166">
        <f t="shared" ref="F304:G304" si="63">F305</f>
        <v>138247.22999999998</v>
      </c>
      <c r="G304" s="166">
        <f t="shared" si="63"/>
        <v>0</v>
      </c>
      <c r="H304" s="166">
        <f>H305</f>
        <v>283000</v>
      </c>
      <c r="I304" s="166">
        <f>I305</f>
        <v>120811.32</v>
      </c>
      <c r="J304" s="166">
        <f t="shared" si="58"/>
        <v>42.689512367491169</v>
      </c>
      <c r="K304" s="166">
        <f t="shared" ref="K304:K314" si="64">(I304/F304)*100</f>
        <v>87.387877500330404</v>
      </c>
    </row>
    <row r="305" spans="1:11" ht="13.8" x14ac:dyDescent="0.25">
      <c r="A305" s="28">
        <v>3</v>
      </c>
      <c r="B305" s="28" t="s">
        <v>2</v>
      </c>
      <c r="C305" s="28"/>
      <c r="D305" s="28"/>
      <c r="E305" s="28"/>
      <c r="F305" s="33">
        <f t="shared" ref="F305:G305" si="65">F306+F314+F330</f>
        <v>138247.22999999998</v>
      </c>
      <c r="G305" s="33">
        <f t="shared" si="65"/>
        <v>0</v>
      </c>
      <c r="H305" s="33">
        <f>H306+H314+H330</f>
        <v>283000</v>
      </c>
      <c r="I305" s="33">
        <f>I306+I314+I330</f>
        <v>120811.32</v>
      </c>
      <c r="J305" s="198">
        <f t="shared" si="58"/>
        <v>42.689512367491169</v>
      </c>
      <c r="K305" s="149">
        <f t="shared" si="64"/>
        <v>87.387877500330404</v>
      </c>
    </row>
    <row r="306" spans="1:11" ht="13.8" x14ac:dyDescent="0.25">
      <c r="A306" s="28">
        <v>31</v>
      </c>
      <c r="B306" s="28" t="s">
        <v>3</v>
      </c>
      <c r="C306" s="28"/>
      <c r="D306" s="28"/>
      <c r="E306" s="28"/>
      <c r="F306" s="33">
        <f t="shared" ref="F306:G306" si="66">F307+F311</f>
        <v>85737.76</v>
      </c>
      <c r="G306" s="33">
        <f t="shared" si="66"/>
        <v>0</v>
      </c>
      <c r="H306" s="33">
        <f>H307+H311</f>
        <v>176000</v>
      </c>
      <c r="I306" s="33">
        <f>I307+I311</f>
        <v>86032.62000000001</v>
      </c>
      <c r="J306" s="198">
        <f t="shared" si="58"/>
        <v>48.882170454545459</v>
      </c>
      <c r="K306" s="149">
        <f t="shared" si="64"/>
        <v>100.34390914808134</v>
      </c>
    </row>
    <row r="307" spans="1:11" ht="13.8" x14ac:dyDescent="0.25">
      <c r="A307" s="28">
        <v>311</v>
      </c>
      <c r="B307" s="28" t="s">
        <v>276</v>
      </c>
      <c r="C307" s="28"/>
      <c r="D307" s="28"/>
      <c r="E307" s="28"/>
      <c r="F307" s="33">
        <f t="shared" ref="F307:G307" si="67">SUM(F308:F310)</f>
        <v>73521</v>
      </c>
      <c r="G307" s="33">
        <f t="shared" si="67"/>
        <v>0</v>
      </c>
      <c r="H307" s="33">
        <f>SUM(H308:H310)</f>
        <v>151000</v>
      </c>
      <c r="I307" s="33">
        <f>SUM(I308:I310)</f>
        <v>73847.760000000009</v>
      </c>
      <c r="J307" s="198">
        <f t="shared" si="58"/>
        <v>48.905801324503315</v>
      </c>
      <c r="K307" s="149">
        <f t="shared" si="64"/>
        <v>100.44444444444444</v>
      </c>
    </row>
    <row r="308" spans="1:11" ht="13.8" x14ac:dyDescent="0.25">
      <c r="A308" s="27">
        <v>3111</v>
      </c>
      <c r="B308" s="27" t="s">
        <v>67</v>
      </c>
      <c r="C308" s="27"/>
      <c r="D308" s="27"/>
      <c r="E308" s="27"/>
      <c r="F308" s="34">
        <v>50172.78</v>
      </c>
      <c r="G308" s="34"/>
      <c r="H308" s="100">
        <v>103000</v>
      </c>
      <c r="I308" s="1">
        <v>50659.44</v>
      </c>
      <c r="J308" s="198">
        <f t="shared" si="58"/>
        <v>49.18392233009709</v>
      </c>
      <c r="K308" s="149">
        <f t="shared" si="64"/>
        <v>100.96996817796425</v>
      </c>
    </row>
    <row r="309" spans="1:11" ht="13.8" x14ac:dyDescent="0.25">
      <c r="A309" s="27">
        <v>3111</v>
      </c>
      <c r="B309" s="27" t="s">
        <v>4</v>
      </c>
      <c r="C309" s="27"/>
      <c r="D309" s="27"/>
      <c r="E309" s="27"/>
      <c r="F309" s="34">
        <v>8644.02</v>
      </c>
      <c r="G309" s="34"/>
      <c r="H309" s="100">
        <v>18000</v>
      </c>
      <c r="I309" s="1">
        <v>8418.7800000000007</v>
      </c>
      <c r="J309" s="198">
        <f t="shared" si="58"/>
        <v>46.771000000000001</v>
      </c>
      <c r="K309" s="149">
        <f t="shared" si="64"/>
        <v>97.394267944775692</v>
      </c>
    </row>
    <row r="310" spans="1:11" ht="13.8" x14ac:dyDescent="0.25">
      <c r="A310" s="27">
        <v>3111</v>
      </c>
      <c r="B310" s="27" t="s">
        <v>5</v>
      </c>
      <c r="C310" s="27"/>
      <c r="D310" s="27"/>
      <c r="E310" s="27"/>
      <c r="F310" s="34">
        <v>14704.2</v>
      </c>
      <c r="G310" s="34"/>
      <c r="H310" s="100">
        <v>30000</v>
      </c>
      <c r="I310" s="1">
        <v>14769.54</v>
      </c>
      <c r="J310" s="198">
        <f t="shared" si="58"/>
        <v>49.231800000000007</v>
      </c>
      <c r="K310" s="149">
        <f t="shared" si="64"/>
        <v>100.44436283510834</v>
      </c>
    </row>
    <row r="311" spans="1:11" ht="13.8" x14ac:dyDescent="0.25">
      <c r="A311" s="28">
        <v>313</v>
      </c>
      <c r="B311" s="28" t="s">
        <v>71</v>
      </c>
      <c r="C311" s="28"/>
      <c r="D311" s="28"/>
      <c r="E311" s="28"/>
      <c r="F311" s="33">
        <f t="shared" ref="F311:G311" si="68">F312+F313</f>
        <v>12216.76</v>
      </c>
      <c r="G311" s="33">
        <f t="shared" si="68"/>
        <v>0</v>
      </c>
      <c r="H311" s="33">
        <f>H312+H313</f>
        <v>25000</v>
      </c>
      <c r="I311" s="33">
        <f t="shared" ref="I311" si="69">I312+I313</f>
        <v>12184.86</v>
      </c>
      <c r="J311" s="198">
        <f t="shared" si="58"/>
        <v>48.739440000000002</v>
      </c>
      <c r="K311" s="149">
        <f t="shared" si="64"/>
        <v>99.738883304575026</v>
      </c>
    </row>
    <row r="312" spans="1:11" ht="13.8" x14ac:dyDescent="0.25">
      <c r="A312" s="27">
        <v>3132</v>
      </c>
      <c r="B312" s="27" t="s">
        <v>6</v>
      </c>
      <c r="C312" s="27"/>
      <c r="D312" s="27"/>
      <c r="E312" s="27"/>
      <c r="F312" s="39">
        <v>12008.45</v>
      </c>
      <c r="G312" s="34"/>
      <c r="H312" s="103">
        <v>25000</v>
      </c>
      <c r="I312" s="1">
        <v>12184.86</v>
      </c>
      <c r="J312" s="198">
        <f t="shared" si="58"/>
        <v>48.739440000000002</v>
      </c>
      <c r="K312" s="149">
        <f t="shared" si="64"/>
        <v>101.46904887808168</v>
      </c>
    </row>
    <row r="313" spans="1:11" ht="13.8" x14ac:dyDescent="0.25">
      <c r="A313" s="26">
        <v>3133</v>
      </c>
      <c r="B313" s="40" t="s">
        <v>277</v>
      </c>
      <c r="C313" s="27"/>
      <c r="D313" s="27"/>
      <c r="E313" s="27"/>
      <c r="F313" s="39">
        <v>208.31</v>
      </c>
      <c r="G313" s="34"/>
      <c r="H313" s="103">
        <v>0</v>
      </c>
      <c r="I313" s="1">
        <v>0</v>
      </c>
      <c r="J313" s="198"/>
      <c r="K313" s="149">
        <f t="shared" si="64"/>
        <v>0</v>
      </c>
    </row>
    <row r="314" spans="1:11" ht="13.8" x14ac:dyDescent="0.25">
      <c r="A314" s="24">
        <v>32</v>
      </c>
      <c r="B314" s="24" t="s">
        <v>7</v>
      </c>
      <c r="C314" s="28"/>
      <c r="D314" s="28"/>
      <c r="E314" s="28"/>
      <c r="F314" s="38">
        <f t="shared" ref="F314:G314" si="70">F315+F319+F322</f>
        <v>49759.47</v>
      </c>
      <c r="G314" s="38">
        <f t="shared" si="70"/>
        <v>0</v>
      </c>
      <c r="H314" s="38">
        <f>H315+H319+H322</f>
        <v>92000</v>
      </c>
      <c r="I314" s="38">
        <f>I315+I319+I322</f>
        <v>34778.699999999997</v>
      </c>
      <c r="J314" s="198">
        <f t="shared" si="58"/>
        <v>37.802934782608695</v>
      </c>
      <c r="K314" s="149">
        <f t="shared" si="64"/>
        <v>69.89363029791113</v>
      </c>
    </row>
    <row r="315" spans="1:11" ht="13.8" x14ac:dyDescent="0.25">
      <c r="A315" s="24">
        <v>321</v>
      </c>
      <c r="B315" s="24" t="s">
        <v>72</v>
      </c>
      <c r="C315" s="28"/>
      <c r="D315" s="28"/>
      <c r="E315" s="28"/>
      <c r="F315" s="38">
        <f t="shared" ref="F315:G315" si="71">SUM(F316:F317)</f>
        <v>0</v>
      </c>
      <c r="G315" s="38">
        <f t="shared" si="71"/>
        <v>0</v>
      </c>
      <c r="H315" s="38">
        <f>SUM(H316:H317)</f>
        <v>9000</v>
      </c>
      <c r="I315" s="38">
        <f t="shared" ref="I315" si="72">SUM(I316:I317)</f>
        <v>160</v>
      </c>
      <c r="J315" s="198">
        <f t="shared" si="58"/>
        <v>1.7777777777777777</v>
      </c>
      <c r="K315" s="149">
        <v>0</v>
      </c>
    </row>
    <row r="316" spans="1:11" ht="13.8" x14ac:dyDescent="0.25">
      <c r="A316" s="26">
        <v>3211</v>
      </c>
      <c r="B316" s="40" t="s">
        <v>16</v>
      </c>
      <c r="C316" s="27"/>
      <c r="D316" s="27"/>
      <c r="E316" s="27"/>
      <c r="F316" s="34">
        <v>0</v>
      </c>
      <c r="G316" s="34"/>
      <c r="H316" s="103">
        <v>7000</v>
      </c>
      <c r="I316" s="1">
        <v>160</v>
      </c>
      <c r="J316" s="198">
        <f t="shared" si="58"/>
        <v>2.2857142857142856</v>
      </c>
      <c r="K316" s="149">
        <v>0</v>
      </c>
    </row>
    <row r="317" spans="1:11" ht="13.8" x14ac:dyDescent="0.25">
      <c r="A317" s="26">
        <v>3213</v>
      </c>
      <c r="B317" s="40" t="s">
        <v>18</v>
      </c>
      <c r="C317" s="27"/>
      <c r="D317" s="27"/>
      <c r="E317" s="27"/>
      <c r="F317" s="39">
        <v>0</v>
      </c>
      <c r="G317" s="34"/>
      <c r="H317" s="103">
        <v>2000</v>
      </c>
      <c r="I317" s="1">
        <v>0</v>
      </c>
      <c r="J317" s="198">
        <f t="shared" si="58"/>
        <v>0</v>
      </c>
      <c r="K317" s="149">
        <v>0</v>
      </c>
    </row>
    <row r="318" spans="1:11" ht="13.8" x14ac:dyDescent="0.25">
      <c r="A318" s="26"/>
      <c r="B318" s="40"/>
      <c r="C318" s="27"/>
      <c r="D318" s="27"/>
      <c r="E318" s="27"/>
      <c r="F318" s="34"/>
      <c r="G318" s="34"/>
      <c r="H318" s="103"/>
      <c r="I318" s="1"/>
      <c r="J318" s="198"/>
      <c r="K318" s="149"/>
    </row>
    <row r="319" spans="1:11" ht="13.8" x14ac:dyDescent="0.25">
      <c r="A319" s="24">
        <v>323</v>
      </c>
      <c r="B319" s="24" t="s">
        <v>75</v>
      </c>
      <c r="C319" s="28"/>
      <c r="D319" s="28"/>
      <c r="E319" s="28"/>
      <c r="F319" s="38">
        <f t="shared" ref="F319:G319" si="73">F320</f>
        <v>1250</v>
      </c>
      <c r="G319" s="38">
        <f t="shared" si="73"/>
        <v>0</v>
      </c>
      <c r="H319" s="38">
        <f>H320</f>
        <v>15000</v>
      </c>
      <c r="I319" s="38">
        <f t="shared" ref="I319" si="74">I320</f>
        <v>7500</v>
      </c>
      <c r="J319" s="198">
        <f t="shared" si="58"/>
        <v>50</v>
      </c>
      <c r="K319" s="149">
        <v>0</v>
      </c>
    </row>
    <row r="320" spans="1:11" ht="13.8" x14ac:dyDescent="0.25">
      <c r="A320" s="26">
        <v>3237</v>
      </c>
      <c r="B320" s="40" t="s">
        <v>95</v>
      </c>
      <c r="C320" s="27"/>
      <c r="D320" s="27"/>
      <c r="E320" s="27"/>
      <c r="F320" s="34">
        <v>1250</v>
      </c>
      <c r="G320" s="34"/>
      <c r="H320" s="103">
        <v>15000</v>
      </c>
      <c r="I320" s="1">
        <v>7500</v>
      </c>
      <c r="J320" s="198">
        <f t="shared" si="58"/>
        <v>50</v>
      </c>
      <c r="K320" s="149">
        <v>0</v>
      </c>
    </row>
    <row r="321" spans="1:13" ht="13.8" x14ac:dyDescent="0.25">
      <c r="A321" s="26"/>
      <c r="B321" s="40"/>
      <c r="C321" s="27"/>
      <c r="D321" s="27"/>
      <c r="E321" s="27"/>
      <c r="F321" s="34"/>
      <c r="G321" s="34"/>
      <c r="H321" s="103"/>
      <c r="I321" s="1"/>
      <c r="J321" s="198"/>
      <c r="K321" s="149"/>
    </row>
    <row r="322" spans="1:13" ht="13.8" x14ac:dyDescent="0.25">
      <c r="A322" s="24">
        <v>329</v>
      </c>
      <c r="B322" s="24" t="s">
        <v>278</v>
      </c>
      <c r="C322" s="28"/>
      <c r="D322" s="28"/>
      <c r="E322" s="28"/>
      <c r="F322" s="38">
        <f t="shared" ref="F322:G322" si="75">SUM(F323:F328)</f>
        <v>48509.47</v>
      </c>
      <c r="G322" s="38">
        <f t="shared" si="75"/>
        <v>0</v>
      </c>
      <c r="H322" s="38">
        <f>SUM(H323:H328)</f>
        <v>68000</v>
      </c>
      <c r="I322" s="38">
        <f>SUM(I323:I328)</f>
        <v>27118.699999999997</v>
      </c>
      <c r="J322" s="198">
        <f t="shared" si="58"/>
        <v>39.880441176470583</v>
      </c>
      <c r="K322" s="149">
        <f t="shared" ref="K322:K328" si="76">(I322/F322)*100</f>
        <v>55.903929686306611</v>
      </c>
    </row>
    <row r="323" spans="1:13" ht="13.8" x14ac:dyDescent="0.25">
      <c r="A323" s="26">
        <v>3291</v>
      </c>
      <c r="B323" s="40" t="s">
        <v>81</v>
      </c>
      <c r="C323" s="27"/>
      <c r="D323" s="27"/>
      <c r="E323" s="27"/>
      <c r="F323" s="34">
        <v>15277.2</v>
      </c>
      <c r="G323" s="34"/>
      <c r="H323" s="103">
        <v>37000</v>
      </c>
      <c r="I323" s="1">
        <v>18332.64</v>
      </c>
      <c r="J323" s="198">
        <f t="shared" si="58"/>
        <v>49.54767567567567</v>
      </c>
      <c r="K323" s="149">
        <f t="shared" si="76"/>
        <v>120</v>
      </c>
    </row>
    <row r="324" spans="1:13" ht="13.8" x14ac:dyDescent="0.25">
      <c r="A324" s="26">
        <v>3293</v>
      </c>
      <c r="B324" s="27" t="s">
        <v>9</v>
      </c>
      <c r="C324" s="27"/>
      <c r="D324" s="27"/>
      <c r="E324" s="27"/>
      <c r="F324" s="34">
        <v>23985.91</v>
      </c>
      <c r="G324" s="34"/>
      <c r="H324" s="100">
        <v>12000</v>
      </c>
      <c r="I324" s="1">
        <v>2944.44</v>
      </c>
      <c r="J324" s="198">
        <f t="shared" si="58"/>
        <v>24.536999999999999</v>
      </c>
      <c r="K324" s="149">
        <f t="shared" si="76"/>
        <v>12.275706862904096</v>
      </c>
    </row>
    <row r="325" spans="1:13" ht="13.8" x14ac:dyDescent="0.25">
      <c r="A325" s="26">
        <v>3293</v>
      </c>
      <c r="B325" s="40" t="s">
        <v>226</v>
      </c>
      <c r="C325" s="27"/>
      <c r="D325" s="27"/>
      <c r="E325" s="27"/>
      <c r="F325" s="39">
        <v>5061.5</v>
      </c>
      <c r="G325" s="34"/>
      <c r="H325" s="100">
        <v>4000</v>
      </c>
      <c r="I325" s="1">
        <v>0</v>
      </c>
      <c r="J325" s="198">
        <f t="shared" si="58"/>
        <v>0</v>
      </c>
      <c r="K325" s="149">
        <f t="shared" si="76"/>
        <v>0</v>
      </c>
    </row>
    <row r="326" spans="1:13" ht="13.8" x14ac:dyDescent="0.25">
      <c r="A326" s="26">
        <v>3293</v>
      </c>
      <c r="B326" s="27" t="s">
        <v>10</v>
      </c>
      <c r="C326" s="27"/>
      <c r="D326" s="27"/>
      <c r="E326" s="27"/>
      <c r="F326" s="39">
        <v>3887.89</v>
      </c>
      <c r="G326" s="34"/>
      <c r="H326" s="100">
        <v>10000</v>
      </c>
      <c r="I326" s="1">
        <v>1941.62</v>
      </c>
      <c r="J326" s="198">
        <f t="shared" si="58"/>
        <v>19.4162</v>
      </c>
      <c r="K326" s="149">
        <f t="shared" si="76"/>
        <v>49.940198925381118</v>
      </c>
      <c r="M326" s="168"/>
    </row>
    <row r="327" spans="1:13" ht="13.8" x14ac:dyDescent="0.25">
      <c r="A327" s="26">
        <v>3293</v>
      </c>
      <c r="B327" s="27" t="s">
        <v>11</v>
      </c>
      <c r="C327" s="27"/>
      <c r="D327" s="27"/>
      <c r="E327" s="27"/>
      <c r="F327" s="34">
        <v>0</v>
      </c>
      <c r="G327" s="34"/>
      <c r="H327" s="100">
        <v>5000</v>
      </c>
      <c r="I327" s="1">
        <v>3900</v>
      </c>
      <c r="J327" s="198">
        <f t="shared" si="58"/>
        <v>78</v>
      </c>
      <c r="K327" s="149">
        <v>0</v>
      </c>
    </row>
    <row r="328" spans="1:13" ht="13.8" x14ac:dyDescent="0.25">
      <c r="A328" s="27">
        <v>3293</v>
      </c>
      <c r="B328" s="27" t="s">
        <v>12</v>
      </c>
      <c r="C328" s="27"/>
      <c r="D328" s="27"/>
      <c r="E328" s="27"/>
      <c r="F328" s="39">
        <v>296.97000000000003</v>
      </c>
      <c r="G328" s="34"/>
      <c r="H328" s="100">
        <v>0</v>
      </c>
      <c r="I328" s="1">
        <v>0</v>
      </c>
      <c r="J328" s="198">
        <v>0</v>
      </c>
      <c r="K328" s="149">
        <f t="shared" si="76"/>
        <v>0</v>
      </c>
    </row>
    <row r="329" spans="1:13" ht="13.8" x14ac:dyDescent="0.25">
      <c r="A329" s="27"/>
      <c r="B329" s="27"/>
      <c r="C329" s="27"/>
      <c r="D329" s="27"/>
      <c r="E329" s="27"/>
      <c r="F329" s="34"/>
      <c r="G329" s="34"/>
      <c r="H329" s="100"/>
      <c r="I329" s="1"/>
      <c r="J329" s="198"/>
      <c r="K329" s="149"/>
    </row>
    <row r="330" spans="1:13" ht="13.8" x14ac:dyDescent="0.25">
      <c r="A330" s="24">
        <v>38</v>
      </c>
      <c r="B330" s="24" t="s">
        <v>279</v>
      </c>
      <c r="C330" s="28"/>
      <c r="D330" s="28"/>
      <c r="E330" s="28"/>
      <c r="F330" s="33">
        <f t="shared" ref="F330:G330" si="77">F331</f>
        <v>2750</v>
      </c>
      <c r="G330" s="33">
        <f t="shared" si="77"/>
        <v>0</v>
      </c>
      <c r="H330" s="33">
        <f>H331</f>
        <v>15000</v>
      </c>
      <c r="I330" s="33">
        <f t="shared" ref="I330:I331" si="78">I331</f>
        <v>0</v>
      </c>
      <c r="J330" s="198">
        <f t="shared" si="58"/>
        <v>0</v>
      </c>
      <c r="K330" s="149">
        <f>(I330/F330)*100</f>
        <v>0</v>
      </c>
    </row>
    <row r="331" spans="1:13" ht="13.8" x14ac:dyDescent="0.25">
      <c r="A331" s="24">
        <v>385</v>
      </c>
      <c r="B331" s="24" t="s">
        <v>280</v>
      </c>
      <c r="C331" s="28"/>
      <c r="D331" s="28"/>
      <c r="E331" s="28"/>
      <c r="F331" s="33">
        <f t="shared" ref="F331:G331" si="79">F332</f>
        <v>2750</v>
      </c>
      <c r="G331" s="33">
        <f t="shared" si="79"/>
        <v>0</v>
      </c>
      <c r="H331" s="33">
        <f>H332</f>
        <v>15000</v>
      </c>
      <c r="I331" s="33">
        <f t="shared" si="78"/>
        <v>0</v>
      </c>
      <c r="J331" s="198">
        <f t="shared" si="58"/>
        <v>0</v>
      </c>
      <c r="K331" s="149">
        <f>(I331/F331)*100</f>
        <v>0</v>
      </c>
    </row>
    <row r="332" spans="1:13" ht="13.8" x14ac:dyDescent="0.25">
      <c r="A332" s="26">
        <v>3851</v>
      </c>
      <c r="B332" s="102" t="s">
        <v>281</v>
      </c>
      <c r="C332" s="27"/>
      <c r="D332" s="27"/>
      <c r="E332" s="27"/>
      <c r="F332" s="34">
        <v>2750</v>
      </c>
      <c r="G332" s="34"/>
      <c r="H332" s="100">
        <v>15000</v>
      </c>
      <c r="I332" s="1">
        <v>0</v>
      </c>
      <c r="J332" s="198">
        <f t="shared" si="58"/>
        <v>0</v>
      </c>
      <c r="K332" s="149">
        <f>(I332/F332)*100</f>
        <v>0</v>
      </c>
      <c r="M332" s="168"/>
    </row>
    <row r="333" spans="1:13" ht="13.8" x14ac:dyDescent="0.25">
      <c r="A333" s="27"/>
      <c r="B333" s="27"/>
      <c r="C333" s="27"/>
      <c r="D333" s="27"/>
      <c r="E333" s="27"/>
      <c r="F333" s="34"/>
      <c r="G333" s="34"/>
      <c r="H333" s="100"/>
      <c r="I333" s="1"/>
      <c r="J333" s="198"/>
      <c r="K333" s="149"/>
    </row>
    <row r="334" spans="1:13" x14ac:dyDescent="0.25">
      <c r="A334" s="167" t="s">
        <v>526</v>
      </c>
      <c r="B334" s="167"/>
      <c r="C334" s="167"/>
      <c r="D334" s="167"/>
      <c r="E334" s="167"/>
      <c r="F334" s="166">
        <f>F337+F340+F346</f>
        <v>21861.94</v>
      </c>
      <c r="G334" s="166">
        <f t="shared" ref="G334:H334" si="80">G337+G340+G346</f>
        <v>0</v>
      </c>
      <c r="H334" s="166">
        <f t="shared" si="80"/>
        <v>62200</v>
      </c>
      <c r="I334" s="166">
        <f>I337+I340+I346</f>
        <v>41838.979999999996</v>
      </c>
      <c r="J334" s="166">
        <f t="shared" si="58"/>
        <v>67.265241157556261</v>
      </c>
      <c r="K334" s="166">
        <f>(I334/F334)*100</f>
        <v>191.37816680495874</v>
      </c>
    </row>
    <row r="335" spans="1:13" ht="13.8" x14ac:dyDescent="0.25">
      <c r="A335" s="28"/>
      <c r="B335" s="28"/>
      <c r="C335" s="28"/>
      <c r="D335" s="28" t="s">
        <v>527</v>
      </c>
      <c r="E335" s="28"/>
      <c r="F335" s="33"/>
      <c r="G335" s="33"/>
      <c r="H335" s="33"/>
      <c r="I335" s="47"/>
      <c r="J335" s="198"/>
      <c r="K335" s="149"/>
    </row>
    <row r="336" spans="1:13" ht="13.8" x14ac:dyDescent="0.25">
      <c r="A336" s="24">
        <v>32</v>
      </c>
      <c r="B336" s="24" t="s">
        <v>7</v>
      </c>
      <c r="C336" s="28"/>
      <c r="D336" s="28"/>
      <c r="E336" s="28"/>
      <c r="F336" s="33"/>
      <c r="G336" s="33"/>
      <c r="H336" s="33"/>
      <c r="I336" s="47"/>
      <c r="J336" s="198"/>
      <c r="K336" s="149"/>
    </row>
    <row r="337" spans="1:11" ht="13.8" x14ac:dyDescent="0.25">
      <c r="A337" s="28">
        <v>329</v>
      </c>
      <c r="B337" s="28" t="s">
        <v>137</v>
      </c>
      <c r="C337" s="28"/>
      <c r="D337" s="28"/>
      <c r="E337" s="28"/>
      <c r="F337" s="33">
        <f t="shared" ref="F337:G337" si="81">SUM(F338:F339)</f>
        <v>10661.939999999999</v>
      </c>
      <c r="G337" s="33">
        <f t="shared" si="81"/>
        <v>0</v>
      </c>
      <c r="H337" s="33">
        <f>SUM(H338:H339)</f>
        <v>22000</v>
      </c>
      <c r="I337" s="33">
        <f t="shared" ref="I337" si="82">SUM(I338:I339)</f>
        <v>2938.98</v>
      </c>
      <c r="J337" s="198">
        <f t="shared" si="58"/>
        <v>13.359000000000002</v>
      </c>
      <c r="K337" s="149">
        <f>(I337/F337)*100</f>
        <v>27.565152308116538</v>
      </c>
    </row>
    <row r="338" spans="1:11" ht="13.8" x14ac:dyDescent="0.25">
      <c r="A338" s="27">
        <v>3291</v>
      </c>
      <c r="B338" s="27" t="s">
        <v>8</v>
      </c>
      <c r="C338" s="27"/>
      <c r="D338" s="27"/>
      <c r="E338" s="27"/>
      <c r="F338" s="34">
        <v>10366.48</v>
      </c>
      <c r="G338" s="34"/>
      <c r="H338" s="100">
        <v>21000</v>
      </c>
      <c r="I338" s="1">
        <v>2938.98</v>
      </c>
      <c r="J338" s="198">
        <f t="shared" si="58"/>
        <v>13.995142857142856</v>
      </c>
      <c r="K338" s="149">
        <f>(I338/F338)*100</f>
        <v>28.350799885785726</v>
      </c>
    </row>
    <row r="339" spans="1:11" ht="13.8" x14ac:dyDescent="0.25">
      <c r="A339" s="102">
        <v>3291</v>
      </c>
      <c r="B339" s="102" t="s">
        <v>282</v>
      </c>
      <c r="C339" s="101"/>
      <c r="D339" s="101"/>
      <c r="E339" s="101"/>
      <c r="F339" s="100">
        <v>295.45999999999998</v>
      </c>
      <c r="G339" s="100"/>
      <c r="H339" s="100">
        <v>1000</v>
      </c>
      <c r="I339" s="168">
        <v>0</v>
      </c>
      <c r="J339" s="198">
        <f t="shared" ref="J339:J402" si="83">(I339/H339)*100</f>
        <v>0</v>
      </c>
      <c r="K339" s="149">
        <v>0</v>
      </c>
    </row>
    <row r="340" spans="1:11" ht="13.8" x14ac:dyDescent="0.25">
      <c r="A340" s="24">
        <v>38</v>
      </c>
      <c r="B340" s="24" t="s">
        <v>279</v>
      </c>
      <c r="C340" s="27"/>
      <c r="D340" s="27"/>
      <c r="E340" s="27"/>
      <c r="F340" s="33">
        <f t="shared" ref="F340:G340" si="84">F341</f>
        <v>11200</v>
      </c>
      <c r="G340" s="33">
        <f t="shared" si="84"/>
        <v>0</v>
      </c>
      <c r="H340" s="33">
        <f>H341</f>
        <v>12200</v>
      </c>
      <c r="I340" s="33">
        <f t="shared" ref="I340" si="85">I341</f>
        <v>11200</v>
      </c>
      <c r="J340" s="198">
        <f t="shared" si="83"/>
        <v>91.803278688524586</v>
      </c>
      <c r="K340" s="149">
        <f>(I340/F340)*100</f>
        <v>100</v>
      </c>
    </row>
    <row r="341" spans="1:11" ht="13.8" x14ac:dyDescent="0.25">
      <c r="A341" s="24">
        <v>381</v>
      </c>
      <c r="B341" s="24" t="s">
        <v>78</v>
      </c>
      <c r="C341" s="27"/>
      <c r="D341" s="27"/>
      <c r="E341" s="27"/>
      <c r="F341" s="33">
        <f t="shared" ref="F341:G341" si="86">SUM(F342:F343)</f>
        <v>11200</v>
      </c>
      <c r="G341" s="33">
        <f t="shared" si="86"/>
        <v>0</v>
      </c>
      <c r="H341" s="33">
        <f>SUM(H342:H343)</f>
        <v>12200</v>
      </c>
      <c r="I341" s="33">
        <f t="shared" ref="I341" si="87">SUM(I342:I343)</f>
        <v>11200</v>
      </c>
      <c r="J341" s="198">
        <f t="shared" si="83"/>
        <v>91.803278688524586</v>
      </c>
      <c r="K341" s="149">
        <f>(I341/F341)*100</f>
        <v>100</v>
      </c>
    </row>
    <row r="342" spans="1:11" ht="13.8" x14ac:dyDescent="0.25">
      <c r="A342" s="102">
        <v>3811</v>
      </c>
      <c r="B342" s="101" t="s">
        <v>124</v>
      </c>
      <c r="C342" s="101"/>
      <c r="D342" s="101"/>
      <c r="E342" s="101"/>
      <c r="F342" s="100">
        <v>0</v>
      </c>
      <c r="G342" s="100"/>
      <c r="H342" s="34">
        <v>1000</v>
      </c>
      <c r="I342" s="1">
        <v>0</v>
      </c>
      <c r="J342" s="198">
        <f t="shared" si="83"/>
        <v>0</v>
      </c>
      <c r="K342" s="149">
        <v>0</v>
      </c>
    </row>
    <row r="343" spans="1:11" ht="13.8" x14ac:dyDescent="0.25">
      <c r="A343" s="102">
        <v>3811</v>
      </c>
      <c r="B343" s="102" t="s">
        <v>125</v>
      </c>
      <c r="C343" s="101"/>
      <c r="D343" s="101"/>
      <c r="E343" s="101"/>
      <c r="F343" s="100">
        <v>11200</v>
      </c>
      <c r="G343" s="100"/>
      <c r="H343" s="34">
        <v>11200</v>
      </c>
      <c r="I343" s="1">
        <v>11200</v>
      </c>
      <c r="J343" s="198">
        <f t="shared" si="83"/>
        <v>100</v>
      </c>
      <c r="K343" s="149">
        <f>(I343/F343)*100</f>
        <v>100</v>
      </c>
    </row>
    <row r="344" spans="1:11" ht="13.8" x14ac:dyDescent="0.25">
      <c r="A344" s="102"/>
      <c r="B344" s="102"/>
      <c r="C344" s="101"/>
      <c r="D344" s="101"/>
      <c r="E344" s="101"/>
      <c r="F344" s="100"/>
      <c r="G344" s="100"/>
      <c r="H344" s="34"/>
      <c r="I344" s="1"/>
      <c r="J344" s="198"/>
      <c r="K344" s="149"/>
    </row>
    <row r="345" spans="1:11" ht="13.8" x14ac:dyDescent="0.25">
      <c r="A345" s="102"/>
      <c r="B345" s="102"/>
      <c r="C345" s="101"/>
      <c r="D345" s="101"/>
      <c r="E345" s="101"/>
      <c r="F345" s="100"/>
      <c r="G345" s="100"/>
      <c r="H345" s="34"/>
      <c r="I345" s="1"/>
      <c r="J345" s="198"/>
      <c r="K345" s="149"/>
    </row>
    <row r="346" spans="1:11" ht="13.8" x14ac:dyDescent="0.25">
      <c r="A346" s="24">
        <v>5</v>
      </c>
      <c r="B346" s="24" t="s">
        <v>474</v>
      </c>
      <c r="C346" s="28"/>
      <c r="D346" s="28"/>
      <c r="E346" s="28"/>
      <c r="F346" s="33">
        <f>F347</f>
        <v>0</v>
      </c>
      <c r="G346" s="33">
        <f t="shared" ref="G346:I346" si="88">G347</f>
        <v>0</v>
      </c>
      <c r="H346" s="33">
        <f t="shared" si="88"/>
        <v>28000</v>
      </c>
      <c r="I346" s="33">
        <f t="shared" si="88"/>
        <v>27700</v>
      </c>
      <c r="J346" s="198">
        <f t="shared" si="83"/>
        <v>98.928571428571431</v>
      </c>
      <c r="K346" s="21">
        <v>0</v>
      </c>
    </row>
    <row r="347" spans="1:11" ht="13.8" x14ac:dyDescent="0.25">
      <c r="A347" s="24">
        <v>53</v>
      </c>
      <c r="B347" s="24" t="s">
        <v>509</v>
      </c>
      <c r="C347" s="28"/>
      <c r="D347" s="28"/>
      <c r="E347" s="28"/>
      <c r="F347" s="33">
        <f>F348</f>
        <v>0</v>
      </c>
      <c r="G347" s="33">
        <f t="shared" ref="G347:I347" si="89">G348</f>
        <v>0</v>
      </c>
      <c r="H347" s="33">
        <f t="shared" si="89"/>
        <v>28000</v>
      </c>
      <c r="I347" s="33">
        <f t="shared" si="89"/>
        <v>27700</v>
      </c>
      <c r="J347" s="198">
        <f t="shared" si="83"/>
        <v>98.928571428571431</v>
      </c>
      <c r="K347" s="21">
        <v>0</v>
      </c>
    </row>
    <row r="348" spans="1:11" ht="13.8" x14ac:dyDescent="0.25">
      <c r="A348" s="24">
        <v>531</v>
      </c>
      <c r="B348" s="24" t="s">
        <v>528</v>
      </c>
      <c r="C348" s="28"/>
      <c r="D348" s="28"/>
      <c r="E348" s="28"/>
      <c r="F348" s="33">
        <f>F349</f>
        <v>0</v>
      </c>
      <c r="G348" s="33">
        <f t="shared" ref="G348:I348" si="90">G349</f>
        <v>0</v>
      </c>
      <c r="H348" s="33">
        <f t="shared" si="90"/>
        <v>28000</v>
      </c>
      <c r="I348" s="33">
        <f t="shared" si="90"/>
        <v>27700</v>
      </c>
      <c r="J348" s="198">
        <f t="shared" si="83"/>
        <v>98.928571428571431</v>
      </c>
      <c r="K348" s="21">
        <v>0</v>
      </c>
    </row>
    <row r="349" spans="1:11" ht="13.8" x14ac:dyDescent="0.25">
      <c r="A349" s="102">
        <v>5341</v>
      </c>
      <c r="B349" s="102" t="s">
        <v>510</v>
      </c>
      <c r="C349" s="101"/>
      <c r="D349" s="101"/>
      <c r="E349" s="101"/>
      <c r="F349" s="100">
        <v>0</v>
      </c>
      <c r="G349" s="100"/>
      <c r="H349" s="100">
        <v>28000</v>
      </c>
      <c r="I349" s="168">
        <v>27700</v>
      </c>
      <c r="J349" s="198">
        <f t="shared" si="83"/>
        <v>98.928571428571431</v>
      </c>
      <c r="K349" s="149">
        <v>0</v>
      </c>
    </row>
    <row r="350" spans="1:11" ht="13.8" x14ac:dyDescent="0.25">
      <c r="A350" s="102"/>
      <c r="B350" s="102"/>
      <c r="C350" s="101"/>
      <c r="D350" s="101"/>
      <c r="E350" s="101"/>
      <c r="F350" s="100"/>
      <c r="G350" s="100"/>
      <c r="H350" s="34"/>
      <c r="I350" s="1"/>
      <c r="J350" s="198"/>
      <c r="K350" s="149"/>
    </row>
    <row r="351" spans="1:11" ht="13.8" x14ac:dyDescent="0.25">
      <c r="A351" s="27"/>
      <c r="B351" s="101"/>
      <c r="C351" s="27"/>
      <c r="D351" s="27"/>
      <c r="E351" s="27"/>
      <c r="F351" s="34"/>
      <c r="G351" s="34"/>
      <c r="H351" s="100"/>
      <c r="I351" s="1"/>
      <c r="J351" s="198"/>
      <c r="K351" s="149"/>
    </row>
    <row r="352" spans="1:11" ht="13.8" x14ac:dyDescent="0.25">
      <c r="A352" s="160" t="s">
        <v>283</v>
      </c>
      <c r="B352" s="160"/>
      <c r="C352" s="160"/>
      <c r="D352" s="160"/>
      <c r="E352" s="160"/>
      <c r="F352" s="169"/>
      <c r="G352" s="169"/>
      <c r="H352" s="169"/>
      <c r="I352" s="170"/>
      <c r="J352" s="170"/>
      <c r="K352" s="170"/>
    </row>
    <row r="353" spans="1:11" ht="13.8" x14ac:dyDescent="0.25">
      <c r="A353" s="164" t="s">
        <v>284</v>
      </c>
      <c r="B353" s="164"/>
      <c r="C353" s="164"/>
      <c r="D353" s="164"/>
      <c r="E353" s="164"/>
      <c r="F353" s="171">
        <f t="shared" ref="F353:G353" si="91">F355</f>
        <v>34184.050000000003</v>
      </c>
      <c r="G353" s="171">
        <f t="shared" si="91"/>
        <v>0</v>
      </c>
      <c r="H353" s="171">
        <f>H355</f>
        <v>160000</v>
      </c>
      <c r="I353" s="171">
        <f t="shared" ref="I353" si="92">I355</f>
        <v>55639.21</v>
      </c>
      <c r="J353" s="171">
        <f t="shared" si="83"/>
        <v>34.774506249999995</v>
      </c>
      <c r="K353" s="171">
        <v>0</v>
      </c>
    </row>
    <row r="354" spans="1:11" x14ac:dyDescent="0.25">
      <c r="A354" s="27"/>
      <c r="B354" s="27"/>
      <c r="C354" s="27"/>
      <c r="D354" s="27"/>
      <c r="E354" s="27"/>
      <c r="F354" s="34"/>
      <c r="G354" s="34"/>
      <c r="H354" s="100"/>
      <c r="I354" s="1"/>
      <c r="J354" s="1"/>
      <c r="K354" s="149"/>
    </row>
    <row r="355" spans="1:11" x14ac:dyDescent="0.25">
      <c r="A355" s="28">
        <v>329</v>
      </c>
      <c r="B355" s="28" t="s">
        <v>278</v>
      </c>
      <c r="C355" s="28"/>
      <c r="D355" s="28"/>
      <c r="E355" s="28"/>
      <c r="F355" s="33">
        <f t="shared" ref="F355:G355" si="93">F356</f>
        <v>34184.050000000003</v>
      </c>
      <c r="G355" s="33">
        <f t="shared" si="93"/>
        <v>0</v>
      </c>
      <c r="H355" s="33">
        <f>H356</f>
        <v>160000</v>
      </c>
      <c r="I355" s="33">
        <f t="shared" ref="I355" si="94">I356</f>
        <v>55639.21</v>
      </c>
      <c r="J355" s="33">
        <f t="shared" si="83"/>
        <v>34.774506249999995</v>
      </c>
      <c r="K355" s="149">
        <v>0</v>
      </c>
    </row>
    <row r="356" spans="1:11" x14ac:dyDescent="0.25">
      <c r="A356" s="27">
        <v>3291</v>
      </c>
      <c r="B356" s="101" t="s">
        <v>285</v>
      </c>
      <c r="C356" s="27"/>
      <c r="D356" s="27"/>
      <c r="E356" s="27"/>
      <c r="F356" s="34">
        <v>34184.050000000003</v>
      </c>
      <c r="G356" s="34"/>
      <c r="H356" s="100">
        <v>160000</v>
      </c>
      <c r="I356" s="1">
        <v>55639.21</v>
      </c>
      <c r="J356" s="1">
        <f t="shared" si="83"/>
        <v>34.774506249999995</v>
      </c>
      <c r="K356" s="149">
        <v>0</v>
      </c>
    </row>
    <row r="357" spans="1:11" x14ac:dyDescent="0.25">
      <c r="A357" s="27"/>
      <c r="B357" s="27"/>
      <c r="C357" s="27"/>
      <c r="D357" s="27"/>
      <c r="E357" s="27"/>
      <c r="F357" s="34"/>
      <c r="G357" s="34"/>
      <c r="H357" s="100"/>
      <c r="I357" s="1"/>
      <c r="J357" s="1"/>
      <c r="K357" s="149"/>
    </row>
    <row r="358" spans="1:11" x14ac:dyDescent="0.25">
      <c r="A358" s="28"/>
      <c r="B358" s="28"/>
      <c r="C358" s="28"/>
      <c r="D358" s="28"/>
      <c r="E358" s="28"/>
      <c r="F358" s="33"/>
      <c r="G358" s="28"/>
      <c r="H358" s="34"/>
      <c r="I358" s="1"/>
      <c r="J358" s="1"/>
      <c r="K358" s="149"/>
    </row>
    <row r="359" spans="1:11" ht="13.8" x14ac:dyDescent="0.25">
      <c r="A359" s="155" t="s">
        <v>286</v>
      </c>
      <c r="B359" s="155"/>
      <c r="C359" s="155"/>
      <c r="D359" s="155"/>
      <c r="E359" s="155"/>
      <c r="F359" s="172">
        <f t="shared" ref="F359:G359" si="95">F364</f>
        <v>3047</v>
      </c>
      <c r="G359" s="172">
        <f t="shared" si="95"/>
        <v>0</v>
      </c>
      <c r="H359" s="172">
        <f>H364</f>
        <v>31000</v>
      </c>
      <c r="I359" s="172">
        <f t="shared" ref="I359" si="96">I364</f>
        <v>24947.05</v>
      </c>
      <c r="J359" s="172">
        <f t="shared" si="83"/>
        <v>80.474354838709672</v>
      </c>
      <c r="K359" s="172">
        <f>(I359/F359)*100</f>
        <v>818.74138496882176</v>
      </c>
    </row>
    <row r="360" spans="1:11" ht="13.8" x14ac:dyDescent="0.25">
      <c r="A360" s="157" t="s">
        <v>287</v>
      </c>
      <c r="B360" s="157"/>
      <c r="C360" s="157"/>
      <c r="D360" s="157"/>
      <c r="E360" s="157"/>
      <c r="F360" s="173"/>
      <c r="G360" s="157"/>
      <c r="H360" s="173"/>
      <c r="I360" s="174"/>
      <c r="J360" s="174"/>
      <c r="K360" s="174"/>
    </row>
    <row r="361" spans="1:11" ht="13.8" x14ac:dyDescent="0.25">
      <c r="A361" s="160" t="s">
        <v>288</v>
      </c>
      <c r="B361" s="160"/>
      <c r="C361" s="160"/>
      <c r="D361" s="160"/>
      <c r="E361" s="160"/>
      <c r="F361" s="169"/>
      <c r="G361" s="160"/>
      <c r="H361" s="169"/>
      <c r="I361" s="175"/>
      <c r="J361" s="175"/>
      <c r="K361" s="175"/>
    </row>
    <row r="362" spans="1:11" ht="13.8" x14ac:dyDescent="0.25">
      <c r="A362" s="164" t="s">
        <v>289</v>
      </c>
      <c r="B362" s="164"/>
      <c r="C362" s="164"/>
      <c r="D362" s="164"/>
      <c r="E362" s="164"/>
      <c r="F362" s="171">
        <f t="shared" ref="F362:G362" si="97">F364</f>
        <v>3047</v>
      </c>
      <c r="G362" s="171">
        <f t="shared" si="97"/>
        <v>0</v>
      </c>
      <c r="H362" s="171">
        <f>H364</f>
        <v>31000</v>
      </c>
      <c r="I362" s="171">
        <f t="shared" ref="I362" si="98">I364</f>
        <v>24947.05</v>
      </c>
      <c r="J362" s="171">
        <f t="shared" si="83"/>
        <v>80.474354838709672</v>
      </c>
      <c r="K362" s="171">
        <f>(I362/F362)*100</f>
        <v>818.74138496882176</v>
      </c>
    </row>
    <row r="363" spans="1:11" ht="13.8" x14ac:dyDescent="0.25">
      <c r="A363" s="31"/>
      <c r="B363" s="31"/>
      <c r="C363" s="31"/>
      <c r="D363" s="31"/>
      <c r="E363" s="31"/>
      <c r="F363" s="32"/>
      <c r="G363" s="31"/>
      <c r="H363" s="32"/>
      <c r="I363" s="47"/>
      <c r="J363" s="47"/>
      <c r="K363" s="149"/>
    </row>
    <row r="364" spans="1:11" x14ac:dyDescent="0.25">
      <c r="A364" s="28">
        <v>3</v>
      </c>
      <c r="B364" s="28" t="s">
        <v>2</v>
      </c>
      <c r="C364" s="28"/>
      <c r="D364" s="28"/>
      <c r="E364" s="28"/>
      <c r="F364" s="33">
        <f t="shared" ref="F364:G364" si="99">F365</f>
        <v>3047</v>
      </c>
      <c r="G364" s="33">
        <f t="shared" si="99"/>
        <v>0</v>
      </c>
      <c r="H364" s="33">
        <f>H365</f>
        <v>31000</v>
      </c>
      <c r="I364" s="33">
        <f t="shared" ref="I364" si="100">I365</f>
        <v>24947.05</v>
      </c>
      <c r="J364" s="33">
        <f t="shared" si="83"/>
        <v>80.474354838709672</v>
      </c>
      <c r="K364" s="149">
        <f t="shared" ref="K364:K367" si="101">(I364/F364)*100</f>
        <v>818.74138496882176</v>
      </c>
    </row>
    <row r="365" spans="1:11" x14ac:dyDescent="0.25">
      <c r="A365" s="28">
        <v>32</v>
      </c>
      <c r="B365" s="28" t="s">
        <v>7</v>
      </c>
      <c r="C365" s="28"/>
      <c r="D365" s="28"/>
      <c r="E365" s="28"/>
      <c r="F365" s="33">
        <f t="shared" ref="F365:I365" si="102">F366+F368</f>
        <v>3047</v>
      </c>
      <c r="G365" s="33">
        <f t="shared" si="102"/>
        <v>0</v>
      </c>
      <c r="H365" s="33">
        <f t="shared" si="102"/>
        <v>31000</v>
      </c>
      <c r="I365" s="33">
        <f t="shared" si="102"/>
        <v>24947.05</v>
      </c>
      <c r="J365" s="33">
        <f t="shared" si="83"/>
        <v>80.474354838709672</v>
      </c>
      <c r="K365" s="149">
        <f t="shared" si="101"/>
        <v>818.74138496882176</v>
      </c>
    </row>
    <row r="366" spans="1:11" x14ac:dyDescent="0.25">
      <c r="A366" s="28">
        <v>323</v>
      </c>
      <c r="B366" s="28" t="s">
        <v>75</v>
      </c>
      <c r="C366" s="28"/>
      <c r="D366" s="28"/>
      <c r="E366" s="28"/>
      <c r="F366" s="33">
        <f t="shared" ref="F366:I366" si="103">F367</f>
        <v>3047</v>
      </c>
      <c r="G366" s="33">
        <f t="shared" si="103"/>
        <v>0</v>
      </c>
      <c r="H366" s="33">
        <f t="shared" si="103"/>
        <v>25000</v>
      </c>
      <c r="I366" s="33">
        <f t="shared" si="103"/>
        <v>24947.05</v>
      </c>
      <c r="J366" s="33">
        <f t="shared" si="83"/>
        <v>99.788199999999989</v>
      </c>
      <c r="K366" s="149">
        <f t="shared" si="101"/>
        <v>818.74138496882176</v>
      </c>
    </row>
    <row r="367" spans="1:11" x14ac:dyDescent="0.25">
      <c r="A367" s="27">
        <v>3232</v>
      </c>
      <c r="B367" s="27" t="s">
        <v>14</v>
      </c>
      <c r="C367" s="27"/>
      <c r="D367" s="27"/>
      <c r="E367" s="27"/>
      <c r="F367" s="34">
        <v>3047</v>
      </c>
      <c r="G367" s="34"/>
      <c r="H367" s="34">
        <v>25000</v>
      </c>
      <c r="I367" s="1">
        <v>24947.05</v>
      </c>
      <c r="J367" s="1">
        <f t="shared" si="83"/>
        <v>99.788199999999989</v>
      </c>
      <c r="K367" s="149">
        <f t="shared" si="101"/>
        <v>818.74138496882176</v>
      </c>
    </row>
    <row r="368" spans="1:11" x14ac:dyDescent="0.25">
      <c r="A368" s="28">
        <v>329</v>
      </c>
      <c r="B368" s="28" t="s">
        <v>137</v>
      </c>
      <c r="C368" s="28"/>
      <c r="D368" s="28"/>
      <c r="E368" s="28"/>
      <c r="F368" s="33">
        <f>SUM(F369:F370)</f>
        <v>0</v>
      </c>
      <c r="G368" s="33">
        <f>SUM(G369:G370)</f>
        <v>0</v>
      </c>
      <c r="H368" s="33">
        <f>SUM(H369:H370)</f>
        <v>6000</v>
      </c>
      <c r="I368" s="33">
        <f>SUM(I369:I370)</f>
        <v>0</v>
      </c>
      <c r="J368" s="33">
        <f t="shared" si="83"/>
        <v>0</v>
      </c>
      <c r="K368" s="149">
        <v>0</v>
      </c>
    </row>
    <row r="369" spans="1:11" x14ac:dyDescent="0.25">
      <c r="A369" s="27">
        <v>3291</v>
      </c>
      <c r="B369" s="27" t="s">
        <v>68</v>
      </c>
      <c r="C369" s="27"/>
      <c r="D369" s="27"/>
      <c r="E369" s="27"/>
      <c r="F369" s="34">
        <v>0</v>
      </c>
      <c r="G369" s="34"/>
      <c r="H369" s="34">
        <v>6000</v>
      </c>
      <c r="I369" s="1">
        <v>0</v>
      </c>
      <c r="J369" s="1">
        <f t="shared" si="83"/>
        <v>0</v>
      </c>
      <c r="K369" s="149">
        <v>0</v>
      </c>
    </row>
    <row r="370" spans="1:11" x14ac:dyDescent="0.25">
      <c r="A370" s="102">
        <v>3291</v>
      </c>
      <c r="B370" s="102" t="s">
        <v>290</v>
      </c>
      <c r="C370" s="101"/>
      <c r="D370" s="101"/>
      <c r="E370" s="101"/>
      <c r="F370" s="100">
        <v>0</v>
      </c>
      <c r="G370" s="100"/>
      <c r="H370" s="100">
        <v>0</v>
      </c>
      <c r="I370" s="168">
        <v>0</v>
      </c>
      <c r="J370" s="168"/>
      <c r="K370" s="149">
        <v>0</v>
      </c>
    </row>
    <row r="371" spans="1:11" x14ac:dyDescent="0.25">
      <c r="A371" s="102"/>
      <c r="B371" s="102"/>
      <c r="C371" s="101"/>
      <c r="D371" s="101"/>
      <c r="E371" s="101"/>
      <c r="F371" s="100"/>
      <c r="G371" s="100"/>
      <c r="H371" s="100"/>
      <c r="I371" s="168"/>
      <c r="J371" s="168"/>
      <c r="K371" s="149"/>
    </row>
    <row r="372" spans="1:11" ht="13.8" x14ac:dyDescent="0.25">
      <c r="A372" s="27"/>
      <c r="B372" s="27"/>
      <c r="C372" s="27"/>
      <c r="D372" s="27"/>
      <c r="E372" s="27"/>
      <c r="F372" s="34"/>
      <c r="G372" s="31"/>
      <c r="H372" s="34"/>
      <c r="I372" s="1"/>
      <c r="J372" s="1"/>
      <c r="K372" s="149"/>
    </row>
    <row r="373" spans="1:11" ht="15.6" x14ac:dyDescent="0.3">
      <c r="A373" s="151" t="s">
        <v>291</v>
      </c>
      <c r="B373" s="151"/>
      <c r="C373" s="151"/>
      <c r="D373" s="151"/>
      <c r="E373" s="151"/>
      <c r="F373" s="176">
        <f>F374+F496+F514+F679+F767+F802+F850+F928</f>
        <v>3487491.11</v>
      </c>
      <c r="G373" s="176">
        <f>G374+G496+G514+G679+G767+G802+G848+G928</f>
        <v>0</v>
      </c>
      <c r="H373" s="176">
        <f>H374+H496+H514+H679+H767+H802+H850+H928</f>
        <v>22763037.5</v>
      </c>
      <c r="I373" s="176">
        <f>I374+I496+I514+I679+I767+I802+I850+I928</f>
        <v>3395706.35</v>
      </c>
      <c r="J373" s="176">
        <f t="shared" si="83"/>
        <v>14.917632807133055</v>
      </c>
      <c r="K373" s="176">
        <f>(I373/F373)*100</f>
        <v>97.36817221592861</v>
      </c>
    </row>
    <row r="374" spans="1:11" ht="13.8" x14ac:dyDescent="0.25">
      <c r="A374" s="153" t="s">
        <v>292</v>
      </c>
      <c r="B374" s="153"/>
      <c r="C374" s="153"/>
      <c r="D374" s="153"/>
      <c r="E374" s="153"/>
      <c r="F374" s="154">
        <f>F375+F472</f>
        <v>542309.47</v>
      </c>
      <c r="G374" s="154">
        <f>G375+G472</f>
        <v>0</v>
      </c>
      <c r="H374" s="154">
        <f>H375+H472</f>
        <v>1329500</v>
      </c>
      <c r="I374" s="154">
        <f>I375+I472</f>
        <v>540858.19000000006</v>
      </c>
      <c r="J374" s="154">
        <f t="shared" si="83"/>
        <v>40.681323053779622</v>
      </c>
      <c r="K374" s="154">
        <f>(I374/F374)*100</f>
        <v>99.732388962339186</v>
      </c>
    </row>
    <row r="375" spans="1:11" ht="13.8" x14ac:dyDescent="0.25">
      <c r="A375" s="155" t="s">
        <v>529</v>
      </c>
      <c r="B375" s="155"/>
      <c r="C375" s="155"/>
      <c r="D375" s="155"/>
      <c r="E375" s="155"/>
      <c r="F375" s="156">
        <f>F379+F441+F454</f>
        <v>520053.67</v>
      </c>
      <c r="G375" s="156">
        <f>G379+G441+G454</f>
        <v>0</v>
      </c>
      <c r="H375" s="156">
        <f>H379+H441+H454+H461</f>
        <v>1266500</v>
      </c>
      <c r="I375" s="156">
        <f>I379+I441+I454+I461</f>
        <v>540858.19000000006</v>
      </c>
      <c r="J375" s="156">
        <f t="shared" si="83"/>
        <v>42.704949861823927</v>
      </c>
      <c r="K375" s="156">
        <f>(I375/F375)*100</f>
        <v>104.00045633751611</v>
      </c>
    </row>
    <row r="376" spans="1:11" ht="13.8" x14ac:dyDescent="0.25">
      <c r="A376" s="157" t="s">
        <v>274</v>
      </c>
      <c r="B376" s="157"/>
      <c r="C376" s="157"/>
      <c r="D376" s="157"/>
      <c r="E376" s="157"/>
      <c r="F376" s="173"/>
      <c r="G376" s="157"/>
      <c r="H376" s="158"/>
      <c r="I376" s="159"/>
      <c r="J376" s="159"/>
      <c r="K376" s="159"/>
    </row>
    <row r="377" spans="1:11" ht="13.8" x14ac:dyDescent="0.25">
      <c r="A377" s="160" t="s">
        <v>275</v>
      </c>
      <c r="B377" s="161"/>
      <c r="C377" s="161"/>
      <c r="D377" s="161"/>
      <c r="E377" s="161"/>
      <c r="F377" s="162"/>
      <c r="G377" s="161"/>
      <c r="H377" s="162"/>
      <c r="I377" s="163"/>
      <c r="J377" s="163"/>
      <c r="K377" s="163"/>
    </row>
    <row r="378" spans="1:11" ht="13.8" x14ac:dyDescent="0.25">
      <c r="A378" s="164" t="s">
        <v>293</v>
      </c>
      <c r="B378" s="165"/>
      <c r="C378" s="165"/>
      <c r="D378" s="165"/>
      <c r="E378" s="165"/>
      <c r="F378" s="177"/>
      <c r="G378" s="165"/>
      <c r="H378" s="177"/>
      <c r="I378" s="178"/>
      <c r="J378" s="178"/>
      <c r="K378" s="178"/>
    </row>
    <row r="379" spans="1:11" ht="13.8" x14ac:dyDescent="0.25">
      <c r="A379" s="164"/>
      <c r="B379" s="164" t="s">
        <v>294</v>
      </c>
      <c r="C379" s="165"/>
      <c r="D379" s="165"/>
      <c r="E379" s="165"/>
      <c r="F379" s="166">
        <f t="shared" ref="F379:G379" si="104">F381</f>
        <v>499225.22</v>
      </c>
      <c r="G379" s="166">
        <f t="shared" si="104"/>
        <v>0</v>
      </c>
      <c r="H379" s="166">
        <f>H381</f>
        <v>1001500</v>
      </c>
      <c r="I379" s="166">
        <f t="shared" ref="I379" si="105">I381</f>
        <v>485786.34000000008</v>
      </c>
      <c r="J379" s="166">
        <f t="shared" si="83"/>
        <v>48.505875187219175</v>
      </c>
      <c r="K379" s="166">
        <f>(I379/F379)*100</f>
        <v>97.308052666089282</v>
      </c>
    </row>
    <row r="380" spans="1:11" x14ac:dyDescent="0.25">
      <c r="A380" s="27"/>
      <c r="B380" s="27"/>
      <c r="C380" s="27"/>
      <c r="D380" s="27"/>
      <c r="E380" s="27"/>
      <c r="F380" s="34"/>
      <c r="G380" s="34"/>
      <c r="H380" s="34"/>
      <c r="I380" s="1"/>
      <c r="J380" s="1"/>
      <c r="K380" s="149"/>
    </row>
    <row r="381" spans="1:11" x14ac:dyDescent="0.25">
      <c r="A381" s="28">
        <v>3</v>
      </c>
      <c r="B381" s="28" t="s">
        <v>2</v>
      </c>
      <c r="C381" s="28"/>
      <c r="D381" s="28"/>
      <c r="E381" s="28"/>
      <c r="F381" s="33">
        <f t="shared" ref="F381:G381" si="106">F382+F395</f>
        <v>499225.22</v>
      </c>
      <c r="G381" s="33">
        <f t="shared" si="106"/>
        <v>0</v>
      </c>
      <c r="H381" s="33">
        <f>H382+H395</f>
        <v>1001500</v>
      </c>
      <c r="I381" s="33">
        <f>I382+I395</f>
        <v>485786.34000000008</v>
      </c>
      <c r="J381" s="33">
        <f t="shared" si="83"/>
        <v>48.505875187219175</v>
      </c>
      <c r="K381" s="149">
        <f t="shared" ref="K381:K386" si="107">(I381/F381)*100</f>
        <v>97.308052666089282</v>
      </c>
    </row>
    <row r="382" spans="1:11" x14ac:dyDescent="0.25">
      <c r="A382" s="28">
        <v>31</v>
      </c>
      <c r="B382" s="28" t="s">
        <v>3</v>
      </c>
      <c r="C382" s="28"/>
      <c r="D382" s="28"/>
      <c r="E382" s="28"/>
      <c r="F382" s="33">
        <f t="shared" ref="F382:G382" si="108">F383+F389+F392</f>
        <v>278127.06</v>
      </c>
      <c r="G382" s="33">
        <f t="shared" si="108"/>
        <v>0</v>
      </c>
      <c r="H382" s="33">
        <f>H383+H389+H392</f>
        <v>577000</v>
      </c>
      <c r="I382" s="33">
        <f>I383+I389+I392</f>
        <v>272331.56000000006</v>
      </c>
      <c r="J382" s="33">
        <f t="shared" si="83"/>
        <v>47.197844020797234</v>
      </c>
      <c r="K382" s="149">
        <f t="shared" si="107"/>
        <v>97.916240152971838</v>
      </c>
    </row>
    <row r="383" spans="1:11" x14ac:dyDescent="0.25">
      <c r="A383" s="28">
        <v>311</v>
      </c>
      <c r="B383" s="28" t="s">
        <v>94</v>
      </c>
      <c r="C383" s="28"/>
      <c r="D383" s="28"/>
      <c r="E383" s="28"/>
      <c r="F383" s="33">
        <f t="shared" ref="F383:G383" si="109">SUM(F384:F386)</f>
        <v>239043.78</v>
      </c>
      <c r="G383" s="33">
        <f t="shared" si="109"/>
        <v>0</v>
      </c>
      <c r="H383" s="33">
        <f>SUM(H384:H386)</f>
        <v>490000</v>
      </c>
      <c r="I383" s="33">
        <f>SUM(I384:I386)</f>
        <v>241481.01000000004</v>
      </c>
      <c r="J383" s="33">
        <f t="shared" si="83"/>
        <v>49.281838775510209</v>
      </c>
      <c r="K383" s="149">
        <f t="shared" si="107"/>
        <v>101.0195747406605</v>
      </c>
    </row>
    <row r="384" spans="1:11" x14ac:dyDescent="0.25">
      <c r="A384" s="27">
        <v>3111</v>
      </c>
      <c r="B384" s="27" t="s">
        <v>15</v>
      </c>
      <c r="C384" s="27"/>
      <c r="D384" s="27"/>
      <c r="E384" s="27"/>
      <c r="F384" s="34">
        <v>176839.38</v>
      </c>
      <c r="G384" s="34"/>
      <c r="H384" s="34">
        <v>367000</v>
      </c>
      <c r="I384" s="1">
        <v>180623.14</v>
      </c>
      <c r="J384" s="1">
        <f t="shared" si="83"/>
        <v>49.216114441416899</v>
      </c>
      <c r="K384" s="149">
        <f t="shared" si="107"/>
        <v>102.13965916415223</v>
      </c>
    </row>
    <row r="385" spans="1:11" x14ac:dyDescent="0.25">
      <c r="A385" s="27">
        <v>3111</v>
      </c>
      <c r="B385" s="27" t="s">
        <v>5</v>
      </c>
      <c r="C385" s="27"/>
      <c r="D385" s="27"/>
      <c r="E385" s="27"/>
      <c r="F385" s="34">
        <v>49040.28</v>
      </c>
      <c r="G385" s="34"/>
      <c r="H385" s="34">
        <v>98000</v>
      </c>
      <c r="I385" s="1">
        <v>48392.2</v>
      </c>
      <c r="J385" s="1">
        <f t="shared" si="83"/>
        <v>49.379795918367343</v>
      </c>
      <c r="K385" s="149">
        <f t="shared" si="107"/>
        <v>98.678474103328924</v>
      </c>
    </row>
    <row r="386" spans="1:11" x14ac:dyDescent="0.25">
      <c r="A386" s="27">
        <v>3111</v>
      </c>
      <c r="B386" s="27" t="s">
        <v>4</v>
      </c>
      <c r="C386" s="27"/>
      <c r="D386" s="27"/>
      <c r="E386" s="27"/>
      <c r="F386" s="34">
        <v>13164.12</v>
      </c>
      <c r="G386" s="34"/>
      <c r="H386" s="34">
        <v>25000</v>
      </c>
      <c r="I386" s="1">
        <v>12465.67</v>
      </c>
      <c r="J386" s="1">
        <f t="shared" si="83"/>
        <v>49.862679999999997</v>
      </c>
      <c r="K386" s="149">
        <f t="shared" si="107"/>
        <v>94.694290237402882</v>
      </c>
    </row>
    <row r="387" spans="1:11" x14ac:dyDescent="0.25">
      <c r="A387" s="28">
        <v>312</v>
      </c>
      <c r="B387" s="28" t="s">
        <v>96</v>
      </c>
      <c r="C387" s="28"/>
      <c r="D387" s="28"/>
      <c r="E387" s="28"/>
      <c r="F387" s="33"/>
      <c r="G387" s="33"/>
      <c r="H387" s="34"/>
      <c r="I387" s="1"/>
      <c r="J387" s="1"/>
      <c r="K387" s="149"/>
    </row>
    <row r="388" spans="1:11" x14ac:dyDescent="0.25">
      <c r="A388" s="27">
        <v>3121</v>
      </c>
      <c r="B388" s="101" t="s">
        <v>97</v>
      </c>
      <c r="C388" s="27"/>
      <c r="D388" s="27"/>
      <c r="E388" s="27"/>
      <c r="F388" s="34"/>
      <c r="G388" s="34"/>
      <c r="H388" s="34"/>
      <c r="I388" s="1"/>
      <c r="J388" s="1"/>
      <c r="K388" s="149"/>
    </row>
    <row r="389" spans="1:11" x14ac:dyDescent="0.25">
      <c r="A389" s="24">
        <v>312</v>
      </c>
      <c r="B389" s="24" t="s">
        <v>96</v>
      </c>
      <c r="C389" s="28"/>
      <c r="D389" s="28"/>
      <c r="E389" s="28"/>
      <c r="F389" s="33">
        <f t="shared" ref="F389:G389" si="110">F390</f>
        <v>9000</v>
      </c>
      <c r="G389" s="33">
        <f t="shared" si="110"/>
        <v>0</v>
      </c>
      <c r="H389" s="33">
        <f>H390</f>
        <v>18000</v>
      </c>
      <c r="I389" s="33">
        <f>I390</f>
        <v>0</v>
      </c>
      <c r="J389" s="33">
        <f t="shared" si="83"/>
        <v>0</v>
      </c>
      <c r="K389" s="149">
        <v>0</v>
      </c>
    </row>
    <row r="390" spans="1:11" x14ac:dyDescent="0.25">
      <c r="A390" s="26">
        <v>3121</v>
      </c>
      <c r="B390" s="102" t="s">
        <v>295</v>
      </c>
      <c r="C390" s="27"/>
      <c r="D390" s="27"/>
      <c r="E390" s="27"/>
      <c r="F390" s="34">
        <v>9000</v>
      </c>
      <c r="G390" s="34"/>
      <c r="H390" s="34">
        <v>18000</v>
      </c>
      <c r="I390" s="1">
        <v>0</v>
      </c>
      <c r="J390" s="1">
        <f t="shared" si="83"/>
        <v>0</v>
      </c>
      <c r="K390" s="149">
        <v>0</v>
      </c>
    </row>
    <row r="391" spans="1:11" x14ac:dyDescent="0.25">
      <c r="A391" s="27"/>
      <c r="B391" s="101"/>
      <c r="C391" s="27"/>
      <c r="D391" s="27"/>
      <c r="E391" s="27"/>
      <c r="F391" s="34"/>
      <c r="G391" s="34"/>
      <c r="H391" s="34"/>
      <c r="I391" s="1"/>
      <c r="J391" s="1"/>
      <c r="K391" s="149"/>
    </row>
    <row r="392" spans="1:11" x14ac:dyDescent="0.25">
      <c r="A392" s="28">
        <v>313</v>
      </c>
      <c r="B392" s="28" t="s">
        <v>71</v>
      </c>
      <c r="C392" s="28"/>
      <c r="D392" s="28"/>
      <c r="E392" s="28"/>
      <c r="F392" s="33">
        <f t="shared" ref="F392:G392" si="111">SUM(F393:F394)</f>
        <v>30083.279999999999</v>
      </c>
      <c r="G392" s="33">
        <f t="shared" si="111"/>
        <v>0</v>
      </c>
      <c r="H392" s="33">
        <f>SUM(H393:H394)</f>
        <v>69000</v>
      </c>
      <c r="I392" s="33">
        <f t="shared" ref="I392" si="112">SUM(I393:I394)</f>
        <v>30850.55</v>
      </c>
      <c r="J392" s="33">
        <f t="shared" si="83"/>
        <v>44.710942028985507</v>
      </c>
      <c r="K392" s="149">
        <f t="shared" ref="K392:K402" si="113">(I392/F392)*100</f>
        <v>102.55048651609798</v>
      </c>
    </row>
    <row r="393" spans="1:11" x14ac:dyDescent="0.25">
      <c r="A393" s="27">
        <v>3132</v>
      </c>
      <c r="B393" s="27" t="s">
        <v>6</v>
      </c>
      <c r="C393" s="27"/>
      <c r="D393" s="27"/>
      <c r="E393" s="27"/>
      <c r="F393" s="34">
        <v>29571.17</v>
      </c>
      <c r="G393" s="33"/>
      <c r="H393" s="34">
        <v>69000</v>
      </c>
      <c r="I393" s="1">
        <v>30850.55</v>
      </c>
      <c r="J393" s="1">
        <f t="shared" si="83"/>
        <v>44.710942028985507</v>
      </c>
      <c r="K393" s="149">
        <f t="shared" si="113"/>
        <v>104.32644362735732</v>
      </c>
    </row>
    <row r="394" spans="1:11" x14ac:dyDescent="0.25">
      <c r="A394" s="26">
        <v>3133</v>
      </c>
      <c r="B394" s="40" t="s">
        <v>277</v>
      </c>
      <c r="C394" s="27"/>
      <c r="D394" s="27"/>
      <c r="E394" s="27"/>
      <c r="F394" s="34">
        <v>512.11</v>
      </c>
      <c r="G394" s="34"/>
      <c r="H394" s="34">
        <v>0</v>
      </c>
      <c r="I394" s="1">
        <v>0</v>
      </c>
      <c r="J394" s="1"/>
      <c r="K394" s="149">
        <f t="shared" si="113"/>
        <v>0</v>
      </c>
    </row>
    <row r="395" spans="1:11" x14ac:dyDescent="0.25">
      <c r="A395" s="28">
        <v>32</v>
      </c>
      <c r="B395" s="28" t="s">
        <v>7</v>
      </c>
      <c r="C395" s="28"/>
      <c r="D395" s="28"/>
      <c r="E395" s="28"/>
      <c r="F395" s="33">
        <f>F396+F400+F412+F435</f>
        <v>221098.16</v>
      </c>
      <c r="G395" s="33">
        <f>G396+G400+G412+G435</f>
        <v>0</v>
      </c>
      <c r="H395" s="33">
        <f>H396+H400+H412+H435</f>
        <v>424500</v>
      </c>
      <c r="I395" s="33">
        <f>I396+I400+I412+I435</f>
        <v>213454.78</v>
      </c>
      <c r="J395" s="33">
        <f t="shared" si="83"/>
        <v>50.283811542991749</v>
      </c>
      <c r="K395" s="149">
        <f t="shared" si="113"/>
        <v>96.542992488042415</v>
      </c>
    </row>
    <row r="396" spans="1:11" x14ac:dyDescent="0.25">
      <c r="A396" s="28">
        <v>321</v>
      </c>
      <c r="B396" s="28" t="s">
        <v>72</v>
      </c>
      <c r="C396" s="28"/>
      <c r="D396" s="28"/>
      <c r="E396" s="28"/>
      <c r="F396" s="33">
        <f t="shared" ref="F396:G396" si="114">SUM(F397:F399)</f>
        <v>23676.5</v>
      </c>
      <c r="G396" s="33">
        <f t="shared" si="114"/>
        <v>0</v>
      </c>
      <c r="H396" s="33">
        <f>SUM(H397:H399)</f>
        <v>49000</v>
      </c>
      <c r="I396" s="33">
        <f>SUM(I397:I399)</f>
        <v>18208</v>
      </c>
      <c r="J396" s="33">
        <f t="shared" si="83"/>
        <v>37.159183673469386</v>
      </c>
      <c r="K396" s="149">
        <f t="shared" si="113"/>
        <v>76.903258505268937</v>
      </c>
    </row>
    <row r="397" spans="1:11" x14ac:dyDescent="0.25">
      <c r="A397" s="27">
        <v>3211</v>
      </c>
      <c r="B397" s="27" t="s">
        <v>16</v>
      </c>
      <c r="C397" s="27"/>
      <c r="D397" s="27"/>
      <c r="E397" s="27"/>
      <c r="F397" s="34">
        <v>8052</v>
      </c>
      <c r="G397" s="33"/>
      <c r="H397" s="34">
        <v>15000</v>
      </c>
      <c r="I397" s="1">
        <v>4216</v>
      </c>
      <c r="J397" s="1">
        <f t="shared" si="83"/>
        <v>28.106666666666669</v>
      </c>
      <c r="K397" s="149">
        <f t="shared" si="113"/>
        <v>52.359662195727772</v>
      </c>
    </row>
    <row r="398" spans="1:11" x14ac:dyDescent="0.25">
      <c r="A398" s="27">
        <v>3212</v>
      </c>
      <c r="B398" s="27" t="s">
        <v>17</v>
      </c>
      <c r="C398" s="27"/>
      <c r="D398" s="27"/>
      <c r="E398" s="27"/>
      <c r="F398" s="39">
        <v>13437</v>
      </c>
      <c r="G398" s="34"/>
      <c r="H398" s="34">
        <v>28000</v>
      </c>
      <c r="I398" s="1">
        <v>13392</v>
      </c>
      <c r="J398" s="1">
        <f t="shared" si="83"/>
        <v>47.828571428571429</v>
      </c>
      <c r="K398" s="149">
        <f t="shared" si="113"/>
        <v>99.665103817816487</v>
      </c>
    </row>
    <row r="399" spans="1:11" x14ac:dyDescent="0.25">
      <c r="A399" s="27">
        <v>3213</v>
      </c>
      <c r="B399" s="27" t="s">
        <v>18</v>
      </c>
      <c r="C399" s="27"/>
      <c r="D399" s="27"/>
      <c r="E399" s="27"/>
      <c r="F399" s="39">
        <v>2187.5</v>
      </c>
      <c r="G399" s="34"/>
      <c r="H399" s="34">
        <v>6000</v>
      </c>
      <c r="I399" s="1">
        <v>600</v>
      </c>
      <c r="J399" s="1">
        <f t="shared" si="83"/>
        <v>10</v>
      </c>
      <c r="K399" s="149">
        <f t="shared" si="113"/>
        <v>27.428571428571431</v>
      </c>
    </row>
    <row r="400" spans="1:11" x14ac:dyDescent="0.25">
      <c r="A400" s="28">
        <v>322</v>
      </c>
      <c r="B400" s="28" t="s">
        <v>73</v>
      </c>
      <c r="C400" s="28"/>
      <c r="D400" s="28"/>
      <c r="E400" s="28"/>
      <c r="F400" s="33">
        <f t="shared" ref="F400:G400" si="115">SUM(F401:F410)</f>
        <v>87980.18</v>
      </c>
      <c r="G400" s="33">
        <f t="shared" si="115"/>
        <v>0</v>
      </c>
      <c r="H400" s="33">
        <f>SUM(H401:H410)</f>
        <v>157000</v>
      </c>
      <c r="I400" s="33">
        <f>SUM(I401:I410)</f>
        <v>87499.67</v>
      </c>
      <c r="J400" s="33">
        <f t="shared" si="83"/>
        <v>55.732273885350317</v>
      </c>
      <c r="K400" s="149">
        <f t="shared" si="113"/>
        <v>99.453842899616717</v>
      </c>
    </row>
    <row r="401" spans="1:11" x14ac:dyDescent="0.25">
      <c r="A401" s="27">
        <v>3221</v>
      </c>
      <c r="B401" s="27" t="s">
        <v>19</v>
      </c>
      <c r="C401" s="27"/>
      <c r="D401" s="27"/>
      <c r="E401" s="27"/>
      <c r="F401" s="39">
        <v>3086</v>
      </c>
      <c r="G401" s="34"/>
      <c r="H401" s="34">
        <v>6000</v>
      </c>
      <c r="I401" s="1">
        <v>2439.6</v>
      </c>
      <c r="J401" s="1">
        <f t="shared" si="83"/>
        <v>40.659999999999997</v>
      </c>
      <c r="K401" s="149">
        <f t="shared" si="113"/>
        <v>79.053791315618923</v>
      </c>
    </row>
    <row r="402" spans="1:11" x14ac:dyDescent="0.25">
      <c r="A402" s="27">
        <v>3221</v>
      </c>
      <c r="B402" s="27" t="s">
        <v>83</v>
      </c>
      <c r="C402" s="27"/>
      <c r="D402" s="27"/>
      <c r="E402" s="27"/>
      <c r="F402" s="39">
        <v>2823.6</v>
      </c>
      <c r="G402" s="34"/>
      <c r="H402" s="34">
        <v>5000</v>
      </c>
      <c r="I402" s="1">
        <v>2049.75</v>
      </c>
      <c r="J402" s="1">
        <f t="shared" si="83"/>
        <v>40.994999999999997</v>
      </c>
      <c r="K402" s="149">
        <f t="shared" si="113"/>
        <v>72.593497662558434</v>
      </c>
    </row>
    <row r="403" spans="1:11" x14ac:dyDescent="0.25">
      <c r="A403" s="27">
        <v>3221</v>
      </c>
      <c r="B403" s="27" t="s">
        <v>20</v>
      </c>
      <c r="C403" s="27"/>
      <c r="D403" s="27"/>
      <c r="E403" s="27"/>
      <c r="F403" s="34">
        <v>0</v>
      </c>
      <c r="G403" s="34"/>
      <c r="H403" s="34">
        <v>3000</v>
      </c>
      <c r="I403" s="1">
        <v>2798</v>
      </c>
      <c r="J403" s="1">
        <f t="shared" ref="J403:J463" si="116">(I403/H403)*100</f>
        <v>93.266666666666666</v>
      </c>
      <c r="K403" s="149">
        <v>0</v>
      </c>
    </row>
    <row r="404" spans="1:11" x14ac:dyDescent="0.25">
      <c r="A404" s="27">
        <v>3221</v>
      </c>
      <c r="B404" s="101" t="s">
        <v>296</v>
      </c>
      <c r="C404" s="27"/>
      <c r="D404" s="27"/>
      <c r="E404" s="27"/>
      <c r="F404" s="39">
        <v>2176.9</v>
      </c>
      <c r="G404" s="34"/>
      <c r="H404" s="34">
        <v>6000</v>
      </c>
      <c r="I404" s="1">
        <v>3432.49</v>
      </c>
      <c r="J404" s="1">
        <f t="shared" si="116"/>
        <v>57.208166666666656</v>
      </c>
      <c r="K404" s="149">
        <f t="shared" ref="K404:K410" si="117">(I404/F404)*100</f>
        <v>157.67789057834534</v>
      </c>
    </row>
    <row r="405" spans="1:11" x14ac:dyDescent="0.25">
      <c r="A405" s="27">
        <v>3224</v>
      </c>
      <c r="B405" s="27" t="s">
        <v>98</v>
      </c>
      <c r="C405" s="27"/>
      <c r="D405" s="27"/>
      <c r="E405" s="27"/>
      <c r="F405" s="39">
        <v>10676.77</v>
      </c>
      <c r="G405" s="34"/>
      <c r="H405" s="34">
        <v>30000</v>
      </c>
      <c r="I405" s="1">
        <v>18363.34</v>
      </c>
      <c r="J405" s="1">
        <f t="shared" si="116"/>
        <v>61.211133333333336</v>
      </c>
      <c r="K405" s="149">
        <f t="shared" si="117"/>
        <v>171.99340249907041</v>
      </c>
    </row>
    <row r="406" spans="1:11" x14ac:dyDescent="0.25">
      <c r="A406" s="27">
        <v>3221</v>
      </c>
      <c r="B406" s="27" t="s">
        <v>21</v>
      </c>
      <c r="C406" s="27"/>
      <c r="D406" s="27"/>
      <c r="E406" s="27"/>
      <c r="F406" s="39">
        <v>87.97</v>
      </c>
      <c r="G406" s="33"/>
      <c r="H406" s="34">
        <v>2000</v>
      </c>
      <c r="I406" s="1">
        <v>160.88999999999999</v>
      </c>
      <c r="J406" s="1">
        <f t="shared" si="116"/>
        <v>8.0444999999999993</v>
      </c>
      <c r="K406" s="149">
        <f t="shared" si="117"/>
        <v>182.89189496419232</v>
      </c>
    </row>
    <row r="407" spans="1:11" x14ac:dyDescent="0.25">
      <c r="A407" s="27">
        <v>3223</v>
      </c>
      <c r="B407" s="27" t="s">
        <v>22</v>
      </c>
      <c r="C407" s="27"/>
      <c r="D407" s="27"/>
      <c r="E407" s="27"/>
      <c r="F407" s="39">
        <v>21010.77</v>
      </c>
      <c r="G407" s="34"/>
      <c r="H407" s="34">
        <v>40000</v>
      </c>
      <c r="I407" s="1">
        <v>27815.57</v>
      </c>
      <c r="J407" s="1">
        <f t="shared" si="116"/>
        <v>69.538924999999992</v>
      </c>
      <c r="K407" s="149">
        <f t="shared" si="117"/>
        <v>132.3871995172</v>
      </c>
    </row>
    <row r="408" spans="1:11" x14ac:dyDescent="0.25">
      <c r="A408" s="27">
        <v>3223</v>
      </c>
      <c r="B408" s="27" t="s">
        <v>63</v>
      </c>
      <c r="C408" s="27"/>
      <c r="D408" s="27"/>
      <c r="E408" s="27"/>
      <c r="F408" s="39">
        <v>45802.17</v>
      </c>
      <c r="G408" s="34"/>
      <c r="H408" s="34">
        <v>60000</v>
      </c>
      <c r="I408" s="1">
        <v>30440.03</v>
      </c>
      <c r="J408" s="1">
        <f t="shared" si="116"/>
        <v>50.733383333333329</v>
      </c>
      <c r="K408" s="149">
        <f t="shared" si="117"/>
        <v>66.459798738793381</v>
      </c>
    </row>
    <row r="409" spans="1:11" x14ac:dyDescent="0.25">
      <c r="A409" s="27">
        <v>3225</v>
      </c>
      <c r="B409" s="27" t="s">
        <v>24</v>
      </c>
      <c r="C409" s="27"/>
      <c r="D409" s="27"/>
      <c r="E409" s="27"/>
      <c r="F409" s="39">
        <v>2016</v>
      </c>
      <c r="G409" s="34"/>
      <c r="H409" s="34">
        <v>3000</v>
      </c>
      <c r="I409" s="1">
        <v>0</v>
      </c>
      <c r="J409" s="1">
        <f t="shared" si="116"/>
        <v>0</v>
      </c>
      <c r="K409" s="149">
        <f t="shared" si="117"/>
        <v>0</v>
      </c>
    </row>
    <row r="410" spans="1:11" x14ac:dyDescent="0.25">
      <c r="A410" s="26">
        <v>3227</v>
      </c>
      <c r="B410" s="40" t="s">
        <v>297</v>
      </c>
      <c r="C410" s="27"/>
      <c r="D410" s="27"/>
      <c r="E410" s="27"/>
      <c r="F410" s="34">
        <v>300</v>
      </c>
      <c r="G410" s="34"/>
      <c r="H410" s="34">
        <v>2000</v>
      </c>
      <c r="I410" s="1">
        <v>0</v>
      </c>
      <c r="J410" s="1">
        <f t="shared" si="116"/>
        <v>0</v>
      </c>
      <c r="K410" s="149">
        <f t="shared" si="117"/>
        <v>0</v>
      </c>
    </row>
    <row r="411" spans="1:11" x14ac:dyDescent="0.25">
      <c r="A411" s="27"/>
      <c r="B411" s="27"/>
      <c r="C411" s="27"/>
      <c r="D411" s="27"/>
      <c r="E411" s="27"/>
      <c r="F411" s="34"/>
      <c r="G411" s="34"/>
      <c r="H411" s="34"/>
      <c r="I411" s="1"/>
      <c r="J411" s="1"/>
      <c r="K411" s="149"/>
    </row>
    <row r="412" spans="1:11" x14ac:dyDescent="0.25">
      <c r="A412" s="28">
        <v>323</v>
      </c>
      <c r="B412" s="28" t="s">
        <v>75</v>
      </c>
      <c r="C412" s="28"/>
      <c r="D412" s="28"/>
      <c r="E412" s="28"/>
      <c r="F412" s="33">
        <f>SUM(F413:F434)</f>
        <v>84518.5</v>
      </c>
      <c r="G412" s="33">
        <f>SUM(G413:G434)</f>
        <v>0</v>
      </c>
      <c r="H412" s="33">
        <f>SUM(H413:H434)</f>
        <v>166500</v>
      </c>
      <c r="I412" s="33">
        <f>SUM(I413:I434)</f>
        <v>77325.14</v>
      </c>
      <c r="J412" s="33">
        <f t="shared" si="116"/>
        <v>46.44152552552552</v>
      </c>
      <c r="K412" s="149">
        <f>(I412/F412)*100</f>
        <v>91.489011281553744</v>
      </c>
    </row>
    <row r="413" spans="1:11" x14ac:dyDescent="0.25">
      <c r="A413" s="27">
        <v>3231</v>
      </c>
      <c r="B413" s="101" t="s">
        <v>100</v>
      </c>
      <c r="C413" s="27"/>
      <c r="D413" s="27"/>
      <c r="E413" s="27"/>
      <c r="F413" s="39">
        <v>5776.78</v>
      </c>
      <c r="G413" s="34"/>
      <c r="H413" s="34">
        <v>13000</v>
      </c>
      <c r="I413" s="1">
        <v>6943.78</v>
      </c>
      <c r="J413" s="1">
        <f t="shared" si="116"/>
        <v>53.413692307692308</v>
      </c>
      <c r="K413" s="149">
        <f>(I413/F413)*100</f>
        <v>120.20156557805559</v>
      </c>
    </row>
    <row r="414" spans="1:11" x14ac:dyDescent="0.25">
      <c r="A414" s="27">
        <v>3231</v>
      </c>
      <c r="B414" s="27" t="s">
        <v>62</v>
      </c>
      <c r="C414" s="27"/>
      <c r="D414" s="27"/>
      <c r="E414" s="27"/>
      <c r="F414" s="39">
        <v>3813.96</v>
      </c>
      <c r="G414" s="34"/>
      <c r="H414" s="34">
        <v>9000</v>
      </c>
      <c r="I414" s="1">
        <v>3934.33</v>
      </c>
      <c r="J414" s="1">
        <f t="shared" si="116"/>
        <v>43.714777777777776</v>
      </c>
      <c r="K414" s="149">
        <f>(I414/F414)*100</f>
        <v>103.15603729457048</v>
      </c>
    </row>
    <row r="415" spans="1:11" x14ac:dyDescent="0.25">
      <c r="A415" s="101">
        <v>3232</v>
      </c>
      <c r="B415" s="101" t="s">
        <v>29</v>
      </c>
      <c r="C415" s="101"/>
      <c r="D415" s="101"/>
      <c r="E415" s="101"/>
      <c r="F415" s="25">
        <v>1093.75</v>
      </c>
      <c r="G415" s="100"/>
      <c r="H415" s="100">
        <v>5000</v>
      </c>
      <c r="I415" s="168">
        <v>0</v>
      </c>
      <c r="J415" s="168">
        <f t="shared" si="116"/>
        <v>0</v>
      </c>
      <c r="K415" s="149">
        <f>(I415/F415)*100</f>
        <v>0</v>
      </c>
    </row>
    <row r="416" spans="1:11" x14ac:dyDescent="0.25">
      <c r="A416" s="101">
        <v>3232</v>
      </c>
      <c r="B416" s="101" t="s">
        <v>30</v>
      </c>
      <c r="C416" s="101"/>
      <c r="D416" s="101"/>
      <c r="E416" s="101"/>
      <c r="F416" s="103">
        <v>0</v>
      </c>
      <c r="G416" s="100"/>
      <c r="H416" s="100">
        <v>2000</v>
      </c>
      <c r="I416" s="168">
        <v>948.71</v>
      </c>
      <c r="J416" s="168">
        <f t="shared" si="116"/>
        <v>47.435500000000005</v>
      </c>
      <c r="K416" s="149">
        <v>0</v>
      </c>
    </row>
    <row r="417" spans="1:11" x14ac:dyDescent="0.25">
      <c r="A417" s="27">
        <v>3233</v>
      </c>
      <c r="B417" s="101" t="s">
        <v>298</v>
      </c>
      <c r="C417" s="27"/>
      <c r="D417" s="27"/>
      <c r="E417" s="27"/>
      <c r="F417" s="103">
        <v>16443.75</v>
      </c>
      <c r="G417" s="34"/>
      <c r="H417" s="34">
        <v>25000</v>
      </c>
      <c r="I417" s="1">
        <v>17816.25</v>
      </c>
      <c r="J417" s="1">
        <f t="shared" si="116"/>
        <v>71.265000000000001</v>
      </c>
      <c r="K417" s="149">
        <f>(I417/F417)*100</f>
        <v>108.3466362599772</v>
      </c>
    </row>
    <row r="418" spans="1:11" x14ac:dyDescent="0.25">
      <c r="A418" s="101">
        <v>3233</v>
      </c>
      <c r="B418" s="101" t="s">
        <v>101</v>
      </c>
      <c r="C418" s="101"/>
      <c r="D418" s="101"/>
      <c r="E418" s="101"/>
      <c r="F418" s="103">
        <v>2500</v>
      </c>
      <c r="G418" s="34"/>
      <c r="H418" s="34">
        <v>8000</v>
      </c>
      <c r="I418" s="1">
        <v>3000</v>
      </c>
      <c r="J418" s="1">
        <f t="shared" si="116"/>
        <v>37.5</v>
      </c>
      <c r="K418" s="149">
        <f>(I418/F418)*100</f>
        <v>120</v>
      </c>
    </row>
    <row r="419" spans="1:11" x14ac:dyDescent="0.25">
      <c r="A419" s="27">
        <v>3234</v>
      </c>
      <c r="B419" s="27" t="s">
        <v>23</v>
      </c>
      <c r="C419" s="27"/>
      <c r="D419" s="27"/>
      <c r="E419" s="27"/>
      <c r="F419" s="34">
        <v>1938.6</v>
      </c>
      <c r="G419" s="34"/>
      <c r="H419" s="34">
        <v>4000</v>
      </c>
      <c r="I419" s="1">
        <v>2449.08</v>
      </c>
      <c r="J419" s="1">
        <f t="shared" si="116"/>
        <v>61.226999999999997</v>
      </c>
      <c r="K419" s="149">
        <f>(I419/F419)*100</f>
        <v>126.33240482822656</v>
      </c>
    </row>
    <row r="420" spans="1:11" x14ac:dyDescent="0.25">
      <c r="A420" s="26">
        <v>3235</v>
      </c>
      <c r="B420" s="40" t="s">
        <v>127</v>
      </c>
      <c r="C420" s="27"/>
      <c r="D420" s="27"/>
      <c r="E420" s="27"/>
      <c r="F420" s="39">
        <v>2566.6799999999998</v>
      </c>
      <c r="G420" s="34"/>
      <c r="H420" s="34">
        <v>4500</v>
      </c>
      <c r="I420" s="1">
        <v>1753.4</v>
      </c>
      <c r="J420" s="1">
        <f t="shared" si="116"/>
        <v>38.964444444444446</v>
      </c>
      <c r="K420" s="149">
        <f>(I420/F420)*100</f>
        <v>68.313930836722932</v>
      </c>
    </row>
    <row r="421" spans="1:11" x14ac:dyDescent="0.25">
      <c r="A421" s="26">
        <v>3235</v>
      </c>
      <c r="B421" s="40" t="s">
        <v>299</v>
      </c>
      <c r="C421" s="27"/>
      <c r="D421" s="27"/>
      <c r="E421" s="27"/>
      <c r="F421" s="34">
        <v>12500</v>
      </c>
      <c r="G421" s="34"/>
      <c r="H421" s="34">
        <v>12000</v>
      </c>
      <c r="I421" s="1">
        <v>351.58</v>
      </c>
      <c r="J421" s="1">
        <f t="shared" si="116"/>
        <v>2.9298333333333333</v>
      </c>
      <c r="K421" s="149">
        <v>0</v>
      </c>
    </row>
    <row r="422" spans="1:11" x14ac:dyDescent="0.25">
      <c r="A422" s="26">
        <v>3235</v>
      </c>
      <c r="B422" s="40" t="s">
        <v>300</v>
      </c>
      <c r="C422" s="27"/>
      <c r="D422" s="27"/>
      <c r="E422" s="27"/>
      <c r="F422" s="39">
        <v>4942.5</v>
      </c>
      <c r="G422" s="34"/>
      <c r="H422" s="34">
        <v>2000</v>
      </c>
      <c r="I422" s="1">
        <v>1647.5</v>
      </c>
      <c r="J422" s="1">
        <f t="shared" si="116"/>
        <v>82.375</v>
      </c>
      <c r="K422" s="149">
        <f>(I422/F422)*100</f>
        <v>33.333333333333329</v>
      </c>
    </row>
    <row r="423" spans="1:11" x14ac:dyDescent="0.25">
      <c r="A423" s="27">
        <v>3237</v>
      </c>
      <c r="B423" s="27" t="s">
        <v>25</v>
      </c>
      <c r="C423" s="27"/>
      <c r="D423" s="27"/>
      <c r="E423" s="27"/>
      <c r="F423" s="34">
        <v>1471.98</v>
      </c>
      <c r="G423" s="101"/>
      <c r="H423" s="34">
        <v>8000</v>
      </c>
      <c r="I423" s="1">
        <v>1471.98</v>
      </c>
      <c r="J423" s="1">
        <f t="shared" si="116"/>
        <v>18.399750000000001</v>
      </c>
      <c r="K423" s="149">
        <f>(I423/F423)*100</f>
        <v>100</v>
      </c>
    </row>
    <row r="424" spans="1:11" x14ac:dyDescent="0.25">
      <c r="A424" s="26">
        <v>3237</v>
      </c>
      <c r="B424" s="102" t="s">
        <v>511</v>
      </c>
      <c r="C424" s="27"/>
      <c r="D424" s="27"/>
      <c r="E424" s="27"/>
      <c r="F424" s="34">
        <v>0</v>
      </c>
      <c r="G424" s="101"/>
      <c r="H424" s="34">
        <v>6000</v>
      </c>
      <c r="I424" s="1">
        <v>5000</v>
      </c>
      <c r="J424" s="1">
        <f t="shared" si="116"/>
        <v>83.333333333333343</v>
      </c>
      <c r="K424" s="149">
        <v>0</v>
      </c>
    </row>
    <row r="425" spans="1:11" x14ac:dyDescent="0.25">
      <c r="A425" s="26">
        <v>3237</v>
      </c>
      <c r="B425" s="40" t="s">
        <v>301</v>
      </c>
      <c r="C425" s="27"/>
      <c r="D425" s="27"/>
      <c r="E425" s="27"/>
      <c r="F425" s="34">
        <v>1275</v>
      </c>
      <c r="G425" s="101"/>
      <c r="H425" s="34">
        <v>15000</v>
      </c>
      <c r="I425" s="1">
        <v>3701</v>
      </c>
      <c r="J425" s="1">
        <f t="shared" si="116"/>
        <v>24.673333333333332</v>
      </c>
      <c r="K425" s="149">
        <v>0</v>
      </c>
    </row>
    <row r="426" spans="1:11" x14ac:dyDescent="0.25">
      <c r="A426" s="26">
        <v>3237</v>
      </c>
      <c r="B426" s="40" t="s">
        <v>302</v>
      </c>
      <c r="C426" s="27"/>
      <c r="D426" s="27"/>
      <c r="E426" s="27"/>
      <c r="F426" s="34">
        <v>1875</v>
      </c>
      <c r="G426" s="101"/>
      <c r="H426" s="34">
        <v>5000</v>
      </c>
      <c r="I426" s="1">
        <v>3750</v>
      </c>
      <c r="J426" s="1">
        <f t="shared" si="116"/>
        <v>75</v>
      </c>
      <c r="K426" s="149">
        <v>0</v>
      </c>
    </row>
    <row r="427" spans="1:11" x14ac:dyDescent="0.25">
      <c r="A427" s="27">
        <v>3238</v>
      </c>
      <c r="B427" s="27" t="s">
        <v>84</v>
      </c>
      <c r="C427" s="27"/>
      <c r="D427" s="27"/>
      <c r="E427" s="27"/>
      <c r="F427" s="34">
        <v>1181.47</v>
      </c>
      <c r="G427" s="34"/>
      <c r="H427" s="34">
        <v>4000</v>
      </c>
      <c r="I427" s="1">
        <v>1675.64</v>
      </c>
      <c r="J427" s="1">
        <f t="shared" si="116"/>
        <v>41.890999999999998</v>
      </c>
      <c r="K427" s="149">
        <f>(I427/F427)*100</f>
        <v>141.82670740687448</v>
      </c>
    </row>
    <row r="428" spans="1:11" x14ac:dyDescent="0.25">
      <c r="A428" s="27">
        <v>3239</v>
      </c>
      <c r="B428" s="27" t="s">
        <v>65</v>
      </c>
      <c r="C428" s="27"/>
      <c r="D428" s="27"/>
      <c r="E428" s="27"/>
      <c r="F428" s="34">
        <v>1877.5</v>
      </c>
      <c r="G428" s="33"/>
      <c r="H428" s="34">
        <v>3000</v>
      </c>
      <c r="I428" s="1">
        <v>975</v>
      </c>
      <c r="J428" s="1">
        <f t="shared" si="116"/>
        <v>32.5</v>
      </c>
      <c r="K428" s="149">
        <f>(I428/F428)*100</f>
        <v>51.930758988015981</v>
      </c>
    </row>
    <row r="429" spans="1:11" x14ac:dyDescent="0.25">
      <c r="A429" s="101">
        <v>3239</v>
      </c>
      <c r="B429" s="101" t="s">
        <v>102</v>
      </c>
      <c r="C429" s="101"/>
      <c r="D429" s="101"/>
      <c r="E429" s="101"/>
      <c r="F429" s="100">
        <v>3500</v>
      </c>
      <c r="G429" s="34"/>
      <c r="H429" s="34">
        <v>7000</v>
      </c>
      <c r="I429" s="1">
        <v>3500</v>
      </c>
      <c r="J429" s="1">
        <f t="shared" si="116"/>
        <v>50</v>
      </c>
      <c r="K429" s="149">
        <f>(I429/F429)*100</f>
        <v>100</v>
      </c>
    </row>
    <row r="430" spans="1:11" x14ac:dyDescent="0.25">
      <c r="A430" s="27">
        <v>3239</v>
      </c>
      <c r="B430" s="101" t="s">
        <v>103</v>
      </c>
      <c r="C430" s="27"/>
      <c r="D430" s="27"/>
      <c r="E430" s="27"/>
      <c r="F430" s="103">
        <v>480</v>
      </c>
      <c r="G430" s="34"/>
      <c r="H430" s="34">
        <v>1000</v>
      </c>
      <c r="I430" s="168">
        <v>641.27</v>
      </c>
      <c r="J430" s="168">
        <f t="shared" si="116"/>
        <v>64.126999999999995</v>
      </c>
      <c r="K430" s="149">
        <f>(I430/F430)*100</f>
        <v>133.59791666666666</v>
      </c>
    </row>
    <row r="431" spans="1:11" x14ac:dyDescent="0.25">
      <c r="A431" s="26">
        <v>3239</v>
      </c>
      <c r="B431" s="102" t="s">
        <v>303</v>
      </c>
      <c r="C431" s="27"/>
      <c r="D431" s="27"/>
      <c r="E431" s="27"/>
      <c r="F431" s="103">
        <v>9.33</v>
      </c>
      <c r="G431" s="34"/>
      <c r="H431" s="34">
        <v>1000</v>
      </c>
      <c r="I431" s="168">
        <v>360.57</v>
      </c>
      <c r="J431" s="168">
        <f t="shared" si="116"/>
        <v>36.057000000000002</v>
      </c>
      <c r="K431" s="149">
        <f>(I431/F431)*100</f>
        <v>3864.6302250803856</v>
      </c>
    </row>
    <row r="432" spans="1:11" x14ac:dyDescent="0.25">
      <c r="A432" s="26">
        <v>3239</v>
      </c>
      <c r="B432" s="102" t="s">
        <v>220</v>
      </c>
      <c r="C432" s="27"/>
      <c r="D432" s="27"/>
      <c r="E432" s="27"/>
      <c r="F432" s="34">
        <v>0</v>
      </c>
      <c r="G432" s="34"/>
      <c r="H432" s="34">
        <v>2000</v>
      </c>
      <c r="I432" s="168">
        <v>0</v>
      </c>
      <c r="J432" s="168">
        <f t="shared" si="116"/>
        <v>0</v>
      </c>
      <c r="K432" s="149">
        <v>0</v>
      </c>
    </row>
    <row r="433" spans="1:11" x14ac:dyDescent="0.25">
      <c r="A433" s="26">
        <v>3239</v>
      </c>
      <c r="B433" s="102" t="s">
        <v>304</v>
      </c>
      <c r="C433" s="27"/>
      <c r="D433" s="27"/>
      <c r="E433" s="27"/>
      <c r="F433" s="39">
        <v>16229.7</v>
      </c>
      <c r="G433" s="34"/>
      <c r="H433" s="34">
        <v>26000</v>
      </c>
      <c r="I433" s="1">
        <v>17405.05</v>
      </c>
      <c r="J433" s="1">
        <f t="shared" si="116"/>
        <v>66.942499999999995</v>
      </c>
      <c r="K433" s="149">
        <f>(I433/F433)*100</f>
        <v>107.24196996863773</v>
      </c>
    </row>
    <row r="434" spans="1:11" x14ac:dyDescent="0.25">
      <c r="A434" s="26">
        <v>3239</v>
      </c>
      <c r="B434" s="102" t="s">
        <v>305</v>
      </c>
      <c r="C434" s="27"/>
      <c r="D434" s="27"/>
      <c r="E434" s="27"/>
      <c r="F434" s="34">
        <v>5042.5</v>
      </c>
      <c r="G434" s="34"/>
      <c r="H434" s="34">
        <v>4000</v>
      </c>
      <c r="I434" s="1">
        <v>0</v>
      </c>
      <c r="J434" s="1">
        <f t="shared" si="116"/>
        <v>0</v>
      </c>
      <c r="K434" s="149">
        <v>0</v>
      </c>
    </row>
    <row r="435" spans="1:11" x14ac:dyDescent="0.25">
      <c r="A435" s="28">
        <v>329</v>
      </c>
      <c r="B435" s="28" t="s">
        <v>137</v>
      </c>
      <c r="C435" s="28"/>
      <c r="D435" s="28"/>
      <c r="E435" s="28"/>
      <c r="F435" s="33">
        <f t="shared" ref="F435:G435" si="118">SUM(F436:F438)</f>
        <v>24922.98</v>
      </c>
      <c r="G435" s="33">
        <f t="shared" si="118"/>
        <v>0</v>
      </c>
      <c r="H435" s="33">
        <f>SUM(H436:H438)</f>
        <v>52000</v>
      </c>
      <c r="I435" s="33">
        <f>SUM(I436:I438)</f>
        <v>30421.97</v>
      </c>
      <c r="J435" s="33">
        <f t="shared" si="116"/>
        <v>58.503788461538463</v>
      </c>
      <c r="K435" s="149">
        <f>(I435/F435)*100</f>
        <v>122.06393456962211</v>
      </c>
    </row>
    <row r="436" spans="1:11" x14ac:dyDescent="0.25">
      <c r="A436" s="101">
        <v>3292</v>
      </c>
      <c r="B436" s="101" t="s">
        <v>31</v>
      </c>
      <c r="C436" s="101"/>
      <c r="D436" s="101"/>
      <c r="E436" s="101"/>
      <c r="F436" s="100">
        <v>5942.02</v>
      </c>
      <c r="G436" s="100"/>
      <c r="H436" s="100">
        <v>8000</v>
      </c>
      <c r="I436" s="168">
        <v>5942.02</v>
      </c>
      <c r="J436" s="168">
        <f t="shared" si="116"/>
        <v>74.27525</v>
      </c>
      <c r="K436" s="149">
        <f>(I436/F436)*100</f>
        <v>100</v>
      </c>
    </row>
    <row r="437" spans="1:11" x14ac:dyDescent="0.25">
      <c r="A437" s="27">
        <v>3293</v>
      </c>
      <c r="B437" s="27" t="s">
        <v>26</v>
      </c>
      <c r="C437" s="27"/>
      <c r="D437" s="27"/>
      <c r="E437" s="27"/>
      <c r="F437" s="34">
        <v>705.96</v>
      </c>
      <c r="G437" s="33"/>
      <c r="H437" s="34">
        <v>2000</v>
      </c>
      <c r="I437" s="1">
        <v>730.82</v>
      </c>
      <c r="J437" s="1">
        <f t="shared" si="116"/>
        <v>36.541000000000004</v>
      </c>
      <c r="K437" s="149">
        <f>(I437/F437)*100</f>
        <v>103.52144597427618</v>
      </c>
    </row>
    <row r="438" spans="1:11" x14ac:dyDescent="0.25">
      <c r="A438" s="27">
        <v>3294</v>
      </c>
      <c r="B438" s="101" t="s">
        <v>306</v>
      </c>
      <c r="C438" s="27"/>
      <c r="D438" s="27"/>
      <c r="E438" s="27"/>
      <c r="F438" s="34">
        <v>18275</v>
      </c>
      <c r="G438" s="34"/>
      <c r="H438" s="34">
        <v>42000</v>
      </c>
      <c r="I438" s="1">
        <v>23749.13</v>
      </c>
      <c r="J438" s="1">
        <f t="shared" si="116"/>
        <v>56.545547619047618</v>
      </c>
      <c r="K438" s="149">
        <f>(I438/F438)*100</f>
        <v>129.95419972640218</v>
      </c>
    </row>
    <row r="439" spans="1:11" x14ac:dyDescent="0.25">
      <c r="A439" s="27"/>
      <c r="B439" s="101"/>
      <c r="C439" s="27"/>
      <c r="D439" s="27"/>
      <c r="E439" s="27"/>
      <c r="F439" s="34"/>
      <c r="G439" s="34"/>
      <c r="H439" s="34"/>
      <c r="I439" s="1"/>
      <c r="J439" s="1"/>
      <c r="K439" s="149"/>
    </row>
    <row r="440" spans="1:11" x14ac:dyDescent="0.25">
      <c r="A440" s="27"/>
      <c r="B440" s="101"/>
      <c r="C440" s="27"/>
      <c r="D440" s="27"/>
      <c r="E440" s="27"/>
      <c r="F440" s="34"/>
      <c r="G440" s="34"/>
      <c r="H440" s="34"/>
      <c r="I440" s="1"/>
      <c r="J440" s="1"/>
      <c r="K440" s="149"/>
    </row>
    <row r="441" spans="1:11" ht="13.8" x14ac:dyDescent="0.25">
      <c r="A441" s="179" t="s">
        <v>307</v>
      </c>
      <c r="B441" s="179"/>
      <c r="C441" s="179"/>
      <c r="D441" s="179"/>
      <c r="E441" s="179"/>
      <c r="F441" s="180">
        <f t="shared" ref="F441:G441" si="119">F443+F448</f>
        <v>12203.45</v>
      </c>
      <c r="G441" s="180">
        <f t="shared" si="119"/>
        <v>0</v>
      </c>
      <c r="H441" s="180">
        <f>H443+H448</f>
        <v>25000</v>
      </c>
      <c r="I441" s="180">
        <f t="shared" ref="I441" si="120">I443+I448</f>
        <v>8546.9500000000007</v>
      </c>
      <c r="J441" s="180">
        <f t="shared" si="116"/>
        <v>34.187800000000003</v>
      </c>
      <c r="K441" s="180">
        <f>(I441/F441)*100</f>
        <v>70.037161622328114</v>
      </c>
    </row>
    <row r="442" spans="1:11" ht="13.8" x14ac:dyDescent="0.25">
      <c r="A442" s="31"/>
      <c r="B442" s="31"/>
      <c r="C442" s="31"/>
      <c r="D442" s="31"/>
      <c r="E442" s="31"/>
      <c r="F442" s="32"/>
      <c r="G442" s="33"/>
      <c r="H442" s="33"/>
      <c r="I442" s="1"/>
      <c r="J442" s="1"/>
      <c r="K442" s="149"/>
    </row>
    <row r="443" spans="1:11" x14ac:dyDescent="0.25">
      <c r="A443" s="28">
        <v>3</v>
      </c>
      <c r="B443" s="28" t="s">
        <v>2</v>
      </c>
      <c r="C443" s="28"/>
      <c r="D443" s="28"/>
      <c r="E443" s="28"/>
      <c r="F443" s="33">
        <f t="shared" ref="F443:I445" si="121">F444</f>
        <v>6892.5</v>
      </c>
      <c r="G443" s="33">
        <f t="shared" si="121"/>
        <v>0</v>
      </c>
      <c r="H443" s="33">
        <f t="shared" si="121"/>
        <v>7000</v>
      </c>
      <c r="I443" s="33">
        <f t="shared" si="121"/>
        <v>954.5</v>
      </c>
      <c r="J443" s="33">
        <f t="shared" si="116"/>
        <v>13.635714285714284</v>
      </c>
      <c r="K443" s="149">
        <f>(I443/F443)*100</f>
        <v>13.848385926731954</v>
      </c>
    </row>
    <row r="444" spans="1:11" x14ac:dyDescent="0.25">
      <c r="A444" s="28">
        <v>32</v>
      </c>
      <c r="B444" s="28" t="s">
        <v>7</v>
      </c>
      <c r="C444" s="28"/>
      <c r="D444" s="28"/>
      <c r="E444" s="28"/>
      <c r="F444" s="33">
        <f t="shared" si="121"/>
        <v>6892.5</v>
      </c>
      <c r="G444" s="33">
        <f t="shared" si="121"/>
        <v>0</v>
      </c>
      <c r="H444" s="33">
        <f t="shared" si="121"/>
        <v>7000</v>
      </c>
      <c r="I444" s="33">
        <f t="shared" si="121"/>
        <v>954.5</v>
      </c>
      <c r="J444" s="33">
        <f t="shared" si="116"/>
        <v>13.635714285714284</v>
      </c>
      <c r="K444" s="149">
        <f>(I444/F444)*100</f>
        <v>13.848385926731954</v>
      </c>
    </row>
    <row r="445" spans="1:11" x14ac:dyDescent="0.25">
      <c r="A445" s="28">
        <v>329</v>
      </c>
      <c r="B445" s="28" t="s">
        <v>137</v>
      </c>
      <c r="C445" s="28"/>
      <c r="D445" s="28"/>
      <c r="E445" s="28"/>
      <c r="F445" s="33">
        <f t="shared" si="121"/>
        <v>6892.5</v>
      </c>
      <c r="G445" s="33">
        <f t="shared" si="121"/>
        <v>0</v>
      </c>
      <c r="H445" s="33">
        <f t="shared" si="121"/>
        <v>7000</v>
      </c>
      <c r="I445" s="33">
        <f t="shared" si="121"/>
        <v>954.5</v>
      </c>
      <c r="J445" s="33">
        <f t="shared" si="116"/>
        <v>13.635714285714284</v>
      </c>
      <c r="K445" s="149">
        <f>(I445/F445)*100</f>
        <v>13.848385926731954</v>
      </c>
    </row>
    <row r="446" spans="1:11" x14ac:dyDescent="0.25">
      <c r="A446" s="27">
        <v>3295</v>
      </c>
      <c r="B446" s="27" t="s">
        <v>87</v>
      </c>
      <c r="C446" s="27"/>
      <c r="D446" s="27"/>
      <c r="E446" s="27"/>
      <c r="F446" s="34">
        <v>6892.5</v>
      </c>
      <c r="G446" s="33"/>
      <c r="H446" s="34">
        <v>7000</v>
      </c>
      <c r="I446" s="1">
        <v>954.5</v>
      </c>
      <c r="J446" s="1">
        <f t="shared" si="116"/>
        <v>13.635714285714284</v>
      </c>
      <c r="K446" s="149">
        <f>(I446/F446)*100</f>
        <v>13.848385926731954</v>
      </c>
    </row>
    <row r="447" spans="1:11" x14ac:dyDescent="0.25">
      <c r="A447" s="27"/>
      <c r="B447" s="27"/>
      <c r="C447" s="27"/>
      <c r="D447" s="27"/>
      <c r="E447" s="27"/>
      <c r="F447" s="34"/>
      <c r="G447" s="33"/>
      <c r="H447" s="34"/>
      <c r="I447" s="1"/>
      <c r="J447" s="1"/>
      <c r="K447" s="149"/>
    </row>
    <row r="448" spans="1:11" x14ac:dyDescent="0.25">
      <c r="A448" s="28">
        <v>34</v>
      </c>
      <c r="B448" s="28" t="s">
        <v>27</v>
      </c>
      <c r="C448" s="28"/>
      <c r="D448" s="28"/>
      <c r="E448" s="28"/>
      <c r="F448" s="33">
        <f t="shared" ref="F448:I448" si="122">F449</f>
        <v>5310.95</v>
      </c>
      <c r="G448" s="33">
        <f t="shared" si="122"/>
        <v>0</v>
      </c>
      <c r="H448" s="33">
        <f t="shared" si="122"/>
        <v>18000</v>
      </c>
      <c r="I448" s="33">
        <f t="shared" si="122"/>
        <v>7592.45</v>
      </c>
      <c r="J448" s="33">
        <f t="shared" si="116"/>
        <v>42.180277777777775</v>
      </c>
      <c r="K448" s="149">
        <f>(I448/F448)*100</f>
        <v>142.95841610258051</v>
      </c>
    </row>
    <row r="449" spans="1:13" x14ac:dyDescent="0.25">
      <c r="A449" s="28">
        <v>343</v>
      </c>
      <c r="B449" s="28" t="s">
        <v>76</v>
      </c>
      <c r="C449" s="28"/>
      <c r="D449" s="28"/>
      <c r="E449" s="28"/>
      <c r="F449" s="33">
        <f t="shared" ref="F449:I449" si="123">SUM(F450:F452)</f>
        <v>5310.95</v>
      </c>
      <c r="G449" s="33">
        <f t="shared" si="123"/>
        <v>0</v>
      </c>
      <c r="H449" s="33">
        <f t="shared" si="123"/>
        <v>18000</v>
      </c>
      <c r="I449" s="33">
        <f t="shared" si="123"/>
        <v>7592.45</v>
      </c>
      <c r="J449" s="33">
        <f t="shared" si="116"/>
        <v>42.180277777777775</v>
      </c>
      <c r="K449" s="149">
        <f>(I449/F449)*100</f>
        <v>142.95841610258051</v>
      </c>
    </row>
    <row r="450" spans="1:13" x14ac:dyDescent="0.25">
      <c r="A450" s="27">
        <v>3431</v>
      </c>
      <c r="B450" s="27" t="s">
        <v>28</v>
      </c>
      <c r="C450" s="27"/>
      <c r="D450" s="27"/>
      <c r="E450" s="27"/>
      <c r="F450" s="34">
        <v>5110.95</v>
      </c>
      <c r="G450" s="34"/>
      <c r="H450" s="34">
        <v>14000</v>
      </c>
      <c r="I450" s="1">
        <v>7312.45</v>
      </c>
      <c r="J450" s="1">
        <f t="shared" si="116"/>
        <v>52.231785714285714</v>
      </c>
      <c r="K450" s="149">
        <f>(I450/F450)*100</f>
        <v>143.07418386014342</v>
      </c>
    </row>
    <row r="451" spans="1:13" x14ac:dyDescent="0.25">
      <c r="A451" s="27">
        <v>3433</v>
      </c>
      <c r="B451" s="27" t="s">
        <v>104</v>
      </c>
      <c r="C451" s="27"/>
      <c r="D451" s="27"/>
      <c r="E451" s="27"/>
      <c r="F451" s="34"/>
      <c r="G451" s="34"/>
      <c r="H451" s="34"/>
      <c r="I451" s="1"/>
      <c r="J451" s="1"/>
      <c r="K451" s="149"/>
    </row>
    <row r="452" spans="1:13" x14ac:dyDescent="0.25">
      <c r="A452" s="27">
        <v>3434</v>
      </c>
      <c r="B452" s="27" t="s">
        <v>59</v>
      </c>
      <c r="C452" s="27"/>
      <c r="D452" s="27"/>
      <c r="E452" s="27"/>
      <c r="F452" s="34">
        <v>200</v>
      </c>
      <c r="G452" s="33"/>
      <c r="H452" s="34">
        <v>4000</v>
      </c>
      <c r="I452" s="1">
        <v>280</v>
      </c>
      <c r="J452" s="1">
        <f t="shared" si="116"/>
        <v>7.0000000000000009</v>
      </c>
      <c r="K452" s="149">
        <f>(I452/F452)*100</f>
        <v>140</v>
      </c>
    </row>
    <row r="453" spans="1:13" x14ac:dyDescent="0.25">
      <c r="A453" s="27"/>
      <c r="B453" s="27"/>
      <c r="C453" s="27"/>
      <c r="D453" s="27"/>
      <c r="E453" s="27"/>
      <c r="F453" s="34"/>
      <c r="G453" s="33"/>
      <c r="H453" s="34"/>
      <c r="I453" s="1"/>
      <c r="J453" s="1"/>
      <c r="K453" s="149"/>
    </row>
    <row r="454" spans="1:13" ht="13.8" x14ac:dyDescent="0.25">
      <c r="A454" s="164" t="s">
        <v>308</v>
      </c>
      <c r="B454" s="165"/>
      <c r="C454" s="165"/>
      <c r="D454" s="165"/>
      <c r="E454" s="165"/>
      <c r="F454" s="166">
        <f t="shared" ref="F454:G454" si="124">F456</f>
        <v>8625</v>
      </c>
      <c r="G454" s="166">
        <f t="shared" si="124"/>
        <v>0</v>
      </c>
      <c r="H454" s="166">
        <f>H456</f>
        <v>200000</v>
      </c>
      <c r="I454" s="166">
        <f t="shared" ref="I454" si="125">I456</f>
        <v>12375</v>
      </c>
      <c r="J454" s="166">
        <f t="shared" si="116"/>
        <v>6.1875</v>
      </c>
      <c r="K454" s="166">
        <f>(I454/F454)*100</f>
        <v>143.47826086956522</v>
      </c>
    </row>
    <row r="455" spans="1:13" x14ac:dyDescent="0.25">
      <c r="A455" s="27"/>
      <c r="B455" s="27"/>
      <c r="C455" s="27"/>
      <c r="D455" s="27"/>
      <c r="E455" s="27"/>
      <c r="F455" s="34"/>
      <c r="G455" s="33"/>
      <c r="H455" s="34"/>
      <c r="I455" s="1"/>
      <c r="J455" s="1"/>
      <c r="K455" s="149"/>
    </row>
    <row r="456" spans="1:13" x14ac:dyDescent="0.25">
      <c r="A456" s="28">
        <v>4</v>
      </c>
      <c r="B456" s="28" t="s">
        <v>206</v>
      </c>
      <c r="C456" s="28"/>
      <c r="D456" s="28"/>
      <c r="E456" s="28"/>
      <c r="F456" s="33">
        <f t="shared" ref="F456:I458" si="126">F457</f>
        <v>8625</v>
      </c>
      <c r="G456" s="33">
        <f t="shared" si="126"/>
        <v>0</v>
      </c>
      <c r="H456" s="33">
        <f t="shared" si="126"/>
        <v>200000</v>
      </c>
      <c r="I456" s="33">
        <f t="shared" si="126"/>
        <v>12375</v>
      </c>
      <c r="J456" s="33">
        <f t="shared" si="116"/>
        <v>6.1875</v>
      </c>
      <c r="K456" s="149">
        <f>(I456/F456)*100</f>
        <v>143.47826086956522</v>
      </c>
    </row>
    <row r="457" spans="1:13" x14ac:dyDescent="0.25">
      <c r="A457" s="28">
        <v>42</v>
      </c>
      <c r="B457" s="28" t="s">
        <v>530</v>
      </c>
      <c r="C457" s="28"/>
      <c r="D457" s="28"/>
      <c r="E457" s="28"/>
      <c r="F457" s="33">
        <f t="shared" si="126"/>
        <v>8625</v>
      </c>
      <c r="G457" s="33">
        <f t="shared" si="126"/>
        <v>0</v>
      </c>
      <c r="H457" s="33">
        <f t="shared" si="126"/>
        <v>200000</v>
      </c>
      <c r="I457" s="33">
        <f t="shared" si="126"/>
        <v>12375</v>
      </c>
      <c r="J457" s="33">
        <f t="shared" si="116"/>
        <v>6.1875</v>
      </c>
      <c r="K457" s="149">
        <f>(I457/F457)*100</f>
        <v>143.47826086956522</v>
      </c>
    </row>
    <row r="458" spans="1:13" x14ac:dyDescent="0.25">
      <c r="A458" s="28">
        <v>426</v>
      </c>
      <c r="B458" s="28" t="s">
        <v>309</v>
      </c>
      <c r="C458" s="28"/>
      <c r="D458" s="28"/>
      <c r="E458" s="28"/>
      <c r="F458" s="33">
        <f t="shared" si="126"/>
        <v>8625</v>
      </c>
      <c r="G458" s="33">
        <f t="shared" si="126"/>
        <v>0</v>
      </c>
      <c r="H458" s="33">
        <f t="shared" si="126"/>
        <v>200000</v>
      </c>
      <c r="I458" s="33">
        <f t="shared" si="126"/>
        <v>12375</v>
      </c>
      <c r="J458" s="33">
        <f t="shared" si="116"/>
        <v>6.1875</v>
      </c>
      <c r="K458" s="149">
        <f>(I458/F458)*100</f>
        <v>143.47826086956522</v>
      </c>
    </row>
    <row r="459" spans="1:13" x14ac:dyDescent="0.25">
      <c r="A459" s="27">
        <v>4263</v>
      </c>
      <c r="B459" s="101" t="s">
        <v>310</v>
      </c>
      <c r="C459" s="27"/>
      <c r="D459" s="27"/>
      <c r="E459" s="27"/>
      <c r="F459" s="34">
        <v>8625</v>
      </c>
      <c r="G459" s="33"/>
      <c r="H459" s="34">
        <v>200000</v>
      </c>
      <c r="I459" s="1">
        <v>12375</v>
      </c>
      <c r="J459" s="1">
        <f t="shared" si="116"/>
        <v>6.1875</v>
      </c>
      <c r="K459" s="149">
        <f>(I459/F459)*100</f>
        <v>143.47826086956522</v>
      </c>
    </row>
    <row r="460" spans="1:13" x14ac:dyDescent="0.25">
      <c r="A460" s="27"/>
      <c r="B460" s="101"/>
      <c r="C460" s="27"/>
      <c r="D460" s="27"/>
      <c r="E460" s="27"/>
      <c r="F460" s="34"/>
      <c r="G460" s="33"/>
      <c r="H460" s="34"/>
      <c r="I460" s="1"/>
      <c r="J460" s="1"/>
      <c r="K460" s="149"/>
    </row>
    <row r="461" spans="1:13" ht="13.8" x14ac:dyDescent="0.25">
      <c r="A461" s="179" t="s">
        <v>512</v>
      </c>
      <c r="B461" s="179"/>
      <c r="C461" s="179"/>
      <c r="D461" s="179"/>
      <c r="E461" s="179"/>
      <c r="F461" s="211">
        <v>0</v>
      </c>
      <c r="G461" s="211"/>
      <c r="H461" s="180">
        <f>H462+H467</f>
        <v>40000</v>
      </c>
      <c r="I461" s="180">
        <f>I462+I467</f>
        <v>34149.9</v>
      </c>
      <c r="J461" s="180">
        <f t="shared" si="116"/>
        <v>85.374750000000006</v>
      </c>
      <c r="K461" s="180">
        <v>0</v>
      </c>
    </row>
    <row r="462" spans="1:13" s="3" customFormat="1" x14ac:dyDescent="0.25">
      <c r="A462" s="24">
        <v>4</v>
      </c>
      <c r="B462" s="28" t="s">
        <v>206</v>
      </c>
      <c r="C462" s="28"/>
      <c r="D462" s="28"/>
      <c r="E462" s="28"/>
      <c r="F462" s="33">
        <v>0</v>
      </c>
      <c r="G462" s="33"/>
      <c r="H462" s="33">
        <f t="shared" ref="H462:I464" si="127">H463</f>
        <v>30000</v>
      </c>
      <c r="I462" s="33">
        <f t="shared" si="127"/>
        <v>24502.9</v>
      </c>
      <c r="J462" s="33">
        <f t="shared" si="116"/>
        <v>81.676333333333346</v>
      </c>
      <c r="K462" s="21">
        <v>0</v>
      </c>
      <c r="M462" s="47"/>
    </row>
    <row r="463" spans="1:13" s="3" customFormat="1" x14ac:dyDescent="0.25">
      <c r="A463" s="24">
        <v>42</v>
      </c>
      <c r="B463" s="28" t="s">
        <v>531</v>
      </c>
      <c r="C463" s="28"/>
      <c r="D463" s="28"/>
      <c r="E463" s="28"/>
      <c r="F463" s="33">
        <v>0</v>
      </c>
      <c r="G463" s="33"/>
      <c r="H463" s="33">
        <f t="shared" si="127"/>
        <v>30000</v>
      </c>
      <c r="I463" s="33">
        <f t="shared" si="127"/>
        <v>24502.9</v>
      </c>
      <c r="J463" s="33">
        <f t="shared" si="116"/>
        <v>81.676333333333346</v>
      </c>
      <c r="K463" s="21">
        <v>0</v>
      </c>
      <c r="M463" s="47"/>
    </row>
    <row r="464" spans="1:13" s="3" customFormat="1" x14ac:dyDescent="0.25">
      <c r="A464" s="24">
        <v>422</v>
      </c>
      <c r="B464" s="24" t="s">
        <v>80</v>
      </c>
      <c r="C464" s="28"/>
      <c r="D464" s="28"/>
      <c r="E464" s="28"/>
      <c r="F464" s="33">
        <v>0</v>
      </c>
      <c r="G464" s="33"/>
      <c r="H464" s="33">
        <f t="shared" si="127"/>
        <v>30000</v>
      </c>
      <c r="I464" s="33">
        <f t="shared" si="127"/>
        <v>24502.9</v>
      </c>
      <c r="J464" s="33">
        <f t="shared" ref="J464:J527" si="128">(I464/H464)*100</f>
        <v>81.676333333333346</v>
      </c>
      <c r="K464" s="21">
        <v>0</v>
      </c>
      <c r="M464" s="47"/>
    </row>
    <row r="465" spans="1:11" x14ac:dyDescent="0.25">
      <c r="A465" s="102">
        <v>4221</v>
      </c>
      <c r="B465" s="102" t="s">
        <v>513</v>
      </c>
      <c r="C465" s="27"/>
      <c r="D465" s="27"/>
      <c r="E465" s="27"/>
      <c r="F465" s="34">
        <v>0</v>
      </c>
      <c r="G465" s="33"/>
      <c r="H465" s="34">
        <v>30000</v>
      </c>
      <c r="I465" s="1">
        <v>24502.9</v>
      </c>
      <c r="J465" s="1">
        <f t="shared" si="128"/>
        <v>81.676333333333346</v>
      </c>
      <c r="K465" s="149">
        <v>0</v>
      </c>
    </row>
    <row r="466" spans="1:11" x14ac:dyDescent="0.25">
      <c r="A466" s="102"/>
      <c r="B466" s="102"/>
      <c r="C466" s="27"/>
      <c r="D466" s="27"/>
      <c r="E466" s="27"/>
      <c r="F466" s="34"/>
      <c r="G466" s="33"/>
      <c r="H466" s="34"/>
      <c r="I466" s="1"/>
      <c r="J466" s="1"/>
      <c r="K466" s="149"/>
    </row>
    <row r="467" spans="1:11" x14ac:dyDescent="0.25">
      <c r="A467" s="24">
        <v>426</v>
      </c>
      <c r="B467" s="24" t="s">
        <v>566</v>
      </c>
      <c r="C467" s="28"/>
      <c r="D467" s="28"/>
      <c r="E467" s="28"/>
      <c r="F467" s="33">
        <v>0</v>
      </c>
      <c r="G467" s="33"/>
      <c r="H467" s="33">
        <f t="shared" ref="H467:I467" si="129">H468</f>
        <v>10000</v>
      </c>
      <c r="I467" s="33">
        <f t="shared" si="129"/>
        <v>9647</v>
      </c>
      <c r="J467" s="33">
        <f t="shared" si="128"/>
        <v>96.47</v>
      </c>
      <c r="K467" s="21">
        <v>0</v>
      </c>
    </row>
    <row r="468" spans="1:11" x14ac:dyDescent="0.25">
      <c r="A468" s="102">
        <v>4262</v>
      </c>
      <c r="B468" s="102" t="s">
        <v>567</v>
      </c>
      <c r="C468" s="27"/>
      <c r="D468" s="27"/>
      <c r="E468" s="27"/>
      <c r="F468" s="34">
        <v>0</v>
      </c>
      <c r="G468" s="33"/>
      <c r="H468" s="34">
        <v>10000</v>
      </c>
      <c r="I468" s="1">
        <v>9647</v>
      </c>
      <c r="J468" s="1">
        <f t="shared" si="128"/>
        <v>96.47</v>
      </c>
      <c r="K468" s="149">
        <v>0</v>
      </c>
    </row>
    <row r="469" spans="1:11" x14ac:dyDescent="0.25">
      <c r="A469" s="102"/>
      <c r="B469" s="102"/>
      <c r="C469" s="27"/>
      <c r="D469" s="27"/>
      <c r="E469" s="27"/>
      <c r="F469" s="34"/>
      <c r="G469" s="33"/>
      <c r="H469" s="34"/>
      <c r="I469" s="1"/>
      <c r="J469" s="1"/>
      <c r="K469" s="149"/>
    </row>
    <row r="470" spans="1:11" x14ac:dyDescent="0.25">
      <c r="A470" s="102"/>
      <c r="B470" s="102"/>
      <c r="C470" s="27"/>
      <c r="D470" s="27"/>
      <c r="E470" s="27"/>
      <c r="F470" s="34"/>
      <c r="G470" s="33"/>
      <c r="H470" s="34"/>
      <c r="I470" s="1"/>
      <c r="J470" s="1"/>
      <c r="K470" s="149"/>
    </row>
    <row r="471" spans="1:11" x14ac:dyDescent="0.25">
      <c r="A471" s="27"/>
      <c r="B471" s="101"/>
      <c r="C471" s="27"/>
      <c r="D471" s="27"/>
      <c r="E471" s="27"/>
      <c r="F471" s="34"/>
      <c r="G471" s="34"/>
      <c r="H471" s="34"/>
      <c r="I471" s="1"/>
      <c r="J471" s="1"/>
      <c r="K471" s="149"/>
    </row>
    <row r="472" spans="1:11" ht="13.8" x14ac:dyDescent="0.25">
      <c r="A472" s="155" t="s">
        <v>311</v>
      </c>
      <c r="B472" s="155"/>
      <c r="C472" s="155"/>
      <c r="D472" s="155"/>
      <c r="E472" s="155"/>
      <c r="F472" s="156">
        <f t="shared" ref="F472:G472" si="130">F477</f>
        <v>22255.8</v>
      </c>
      <c r="G472" s="156">
        <f t="shared" si="130"/>
        <v>0</v>
      </c>
      <c r="H472" s="156">
        <f>H477</f>
        <v>63000</v>
      </c>
      <c r="I472" s="156">
        <f t="shared" ref="I472" si="131">I477</f>
        <v>0</v>
      </c>
      <c r="J472" s="156">
        <f t="shared" si="128"/>
        <v>0</v>
      </c>
      <c r="K472" s="156">
        <f>(I472/F472)*100</f>
        <v>0</v>
      </c>
    </row>
    <row r="473" spans="1:11" ht="13.8" x14ac:dyDescent="0.25">
      <c r="A473" s="155"/>
      <c r="B473" s="155" t="s">
        <v>312</v>
      </c>
      <c r="C473" s="155"/>
      <c r="D473" s="155"/>
      <c r="E473" s="155"/>
      <c r="F473" s="172"/>
      <c r="G473" s="155"/>
      <c r="H473" s="181"/>
      <c r="I473" s="182"/>
      <c r="J473" s="182"/>
      <c r="K473" s="182"/>
    </row>
    <row r="474" spans="1:11" ht="13.8" x14ac:dyDescent="0.25">
      <c r="A474" s="157" t="s">
        <v>274</v>
      </c>
      <c r="B474" s="157"/>
      <c r="C474" s="157"/>
      <c r="D474" s="157"/>
      <c r="E474" s="157"/>
      <c r="F474" s="173"/>
      <c r="G474" s="157"/>
      <c r="H474" s="158"/>
      <c r="I474" s="159"/>
      <c r="J474" s="159"/>
      <c r="K474" s="159"/>
    </row>
    <row r="475" spans="1:11" ht="13.8" x14ac:dyDescent="0.25">
      <c r="A475" s="160" t="s">
        <v>313</v>
      </c>
      <c r="B475" s="161"/>
      <c r="C475" s="161"/>
      <c r="D475" s="161"/>
      <c r="E475" s="161"/>
      <c r="F475" s="162"/>
      <c r="G475" s="161"/>
      <c r="H475" s="162"/>
      <c r="I475" s="163"/>
      <c r="J475" s="163"/>
      <c r="K475" s="163"/>
    </row>
    <row r="476" spans="1:11" ht="13.8" x14ac:dyDescent="0.25">
      <c r="A476" s="164" t="s">
        <v>314</v>
      </c>
      <c r="B476" s="165"/>
      <c r="C476" s="165"/>
      <c r="D476" s="165"/>
      <c r="E476" s="165"/>
      <c r="F476" s="177"/>
      <c r="G476" s="165"/>
      <c r="H476" s="177"/>
      <c r="I476" s="178"/>
      <c r="J476" s="178"/>
      <c r="K476" s="178"/>
    </row>
    <row r="477" spans="1:11" ht="13.8" x14ac:dyDescent="0.25">
      <c r="A477" s="164"/>
      <c r="B477" s="164" t="s">
        <v>312</v>
      </c>
      <c r="C477" s="165"/>
      <c r="D477" s="165"/>
      <c r="E477" s="165"/>
      <c r="F477" s="166">
        <f t="shared" ref="F477:G477" si="132">F480+F490</f>
        <v>22255.8</v>
      </c>
      <c r="G477" s="166">
        <f t="shared" si="132"/>
        <v>0</v>
      </c>
      <c r="H477" s="166">
        <f>H480+H490</f>
        <v>63000</v>
      </c>
      <c r="I477" s="166">
        <f t="shared" ref="I477" si="133">I480+I490</f>
        <v>0</v>
      </c>
      <c r="J477" s="166">
        <f t="shared" si="128"/>
        <v>0</v>
      </c>
      <c r="K477" s="166">
        <f>(I477/F477)*100</f>
        <v>0</v>
      </c>
    </row>
    <row r="478" spans="1:11" x14ac:dyDescent="0.25">
      <c r="A478" s="27"/>
      <c r="B478" s="101"/>
      <c r="C478" s="27"/>
      <c r="D478" s="27"/>
      <c r="E478" s="27"/>
      <c r="F478" s="34"/>
      <c r="G478" s="34"/>
      <c r="H478" s="34"/>
      <c r="I478" s="1"/>
      <c r="J478" s="1"/>
      <c r="K478" s="1"/>
    </row>
    <row r="479" spans="1:11" x14ac:dyDescent="0.25">
      <c r="A479" s="27"/>
      <c r="B479" s="27"/>
      <c r="C479" s="27"/>
      <c r="D479" s="27"/>
      <c r="E479" s="27"/>
      <c r="F479" s="34"/>
      <c r="G479" s="33"/>
      <c r="H479" s="34"/>
      <c r="I479" s="1"/>
      <c r="J479" s="1"/>
      <c r="K479" s="149"/>
    </row>
    <row r="480" spans="1:11" x14ac:dyDescent="0.25">
      <c r="A480" s="28">
        <v>31</v>
      </c>
      <c r="B480" s="28" t="s">
        <v>315</v>
      </c>
      <c r="C480" s="28"/>
      <c r="D480" s="28"/>
      <c r="E480" s="28"/>
      <c r="F480" s="33">
        <f t="shared" ref="F480:G480" si="134">F481+F485+F487</f>
        <v>21305.200000000001</v>
      </c>
      <c r="G480" s="33">
        <f t="shared" si="134"/>
        <v>0</v>
      </c>
      <c r="H480" s="33">
        <f>H481+H485+H487</f>
        <v>62000</v>
      </c>
      <c r="I480" s="33">
        <f t="shared" ref="I480" si="135">I481+I485+I487</f>
        <v>0</v>
      </c>
      <c r="J480" s="33">
        <f t="shared" si="128"/>
        <v>0</v>
      </c>
      <c r="K480" s="149">
        <f>(I480/F480)*100</f>
        <v>0</v>
      </c>
    </row>
    <row r="481" spans="1:11" x14ac:dyDescent="0.25">
      <c r="A481" s="28">
        <v>311</v>
      </c>
      <c r="B481" s="28" t="s">
        <v>94</v>
      </c>
      <c r="C481" s="28"/>
      <c r="D481" s="28"/>
      <c r="E481" s="28"/>
      <c r="F481" s="33">
        <f t="shared" ref="F481:G481" si="136">SUM(F482:F484)</f>
        <v>16196.31</v>
      </c>
      <c r="G481" s="33">
        <f t="shared" si="136"/>
        <v>0</v>
      </c>
      <c r="H481" s="33">
        <f>SUM(H482:H484)</f>
        <v>49000</v>
      </c>
      <c r="I481" s="33">
        <f t="shared" ref="I481" si="137">SUM(I482:I484)</f>
        <v>0</v>
      </c>
      <c r="J481" s="33">
        <f t="shared" si="128"/>
        <v>0</v>
      </c>
      <c r="K481" s="149">
        <f>(I481/F481)*100</f>
        <v>0</v>
      </c>
    </row>
    <row r="482" spans="1:11" x14ac:dyDescent="0.25">
      <c r="A482" s="27">
        <v>3111</v>
      </c>
      <c r="B482" s="27" t="s">
        <v>15</v>
      </c>
      <c r="C482" s="27"/>
      <c r="D482" s="27"/>
      <c r="E482" s="27"/>
      <c r="F482" s="34">
        <v>8242.7999999999993</v>
      </c>
      <c r="G482" s="34"/>
      <c r="H482" s="34">
        <v>39000</v>
      </c>
      <c r="I482" s="168">
        <v>0</v>
      </c>
      <c r="J482" s="168">
        <f t="shared" si="128"/>
        <v>0</v>
      </c>
      <c r="K482" s="149">
        <f>(I482/F482)*100</f>
        <v>0</v>
      </c>
    </row>
    <row r="483" spans="1:11" x14ac:dyDescent="0.25">
      <c r="A483" s="27">
        <v>3111</v>
      </c>
      <c r="B483" s="27" t="s">
        <v>5</v>
      </c>
      <c r="C483" s="27"/>
      <c r="D483" s="27"/>
      <c r="E483" s="27"/>
      <c r="F483" s="34">
        <v>7953.51</v>
      </c>
      <c r="G483" s="34"/>
      <c r="H483" s="34">
        <v>10000</v>
      </c>
      <c r="I483" s="1">
        <v>0</v>
      </c>
      <c r="J483" s="1">
        <f t="shared" si="128"/>
        <v>0</v>
      </c>
      <c r="K483" s="149">
        <f>(I483/F483)*100</f>
        <v>0</v>
      </c>
    </row>
    <row r="484" spans="1:11" x14ac:dyDescent="0.25">
      <c r="A484" s="27">
        <v>3111</v>
      </c>
      <c r="B484" s="27" t="s">
        <v>4</v>
      </c>
      <c r="C484" s="27"/>
      <c r="D484" s="27"/>
      <c r="E484" s="27"/>
      <c r="F484" s="34"/>
      <c r="G484" s="34"/>
      <c r="H484" s="34"/>
      <c r="I484" s="1"/>
      <c r="J484" s="1"/>
      <c r="K484" s="149"/>
    </row>
    <row r="485" spans="1:11" x14ac:dyDescent="0.25">
      <c r="A485" s="24">
        <v>312</v>
      </c>
      <c r="B485" s="24" t="s">
        <v>96</v>
      </c>
      <c r="C485" s="28"/>
      <c r="D485" s="28"/>
      <c r="E485" s="28"/>
      <c r="F485" s="33">
        <f t="shared" ref="F485:G485" si="138">F486</f>
        <v>1571.64</v>
      </c>
      <c r="G485" s="33">
        <f t="shared" si="138"/>
        <v>0</v>
      </c>
      <c r="H485" s="33">
        <f>H486</f>
        <v>0</v>
      </c>
      <c r="I485" s="33">
        <f t="shared" ref="I485" si="139">I486</f>
        <v>0</v>
      </c>
      <c r="J485" s="33">
        <v>0</v>
      </c>
      <c r="K485" s="149">
        <v>0</v>
      </c>
    </row>
    <row r="486" spans="1:11" x14ac:dyDescent="0.25">
      <c r="A486" s="26">
        <v>3121</v>
      </c>
      <c r="B486" s="40" t="s">
        <v>316</v>
      </c>
      <c r="C486" s="27"/>
      <c r="D486" s="27"/>
      <c r="E486" s="27"/>
      <c r="F486" s="34">
        <v>1571.64</v>
      </c>
      <c r="G486" s="34"/>
      <c r="H486" s="34">
        <v>0</v>
      </c>
      <c r="I486" s="1">
        <v>0</v>
      </c>
      <c r="J486" s="1">
        <v>0</v>
      </c>
      <c r="K486" s="149">
        <v>0</v>
      </c>
    </row>
    <row r="487" spans="1:11" x14ac:dyDescent="0.25">
      <c r="A487" s="28">
        <v>313</v>
      </c>
      <c r="B487" s="28" t="s">
        <v>71</v>
      </c>
      <c r="C487" s="28"/>
      <c r="D487" s="28"/>
      <c r="E487" s="28"/>
      <c r="F487" s="33">
        <f t="shared" ref="F487:G487" si="140">SUM(F488:F489)</f>
        <v>3537.25</v>
      </c>
      <c r="G487" s="33">
        <f t="shared" si="140"/>
        <v>0</v>
      </c>
      <c r="H487" s="33">
        <f>SUM(H488:H489)</f>
        <v>13000</v>
      </c>
      <c r="I487" s="33">
        <f t="shared" ref="I487" si="141">SUM(I488:I489)</f>
        <v>0</v>
      </c>
      <c r="J487" s="33">
        <f t="shared" si="128"/>
        <v>0</v>
      </c>
      <c r="K487" s="149">
        <f t="shared" ref="K487:K492" si="142">(I487/F487)*100</f>
        <v>0</v>
      </c>
    </row>
    <row r="488" spans="1:11" x14ac:dyDescent="0.25">
      <c r="A488" s="27">
        <v>3132</v>
      </c>
      <c r="B488" s="27" t="s">
        <v>6</v>
      </c>
      <c r="C488" s="27"/>
      <c r="D488" s="27"/>
      <c r="E488" s="27"/>
      <c r="F488" s="34">
        <v>3420.29</v>
      </c>
      <c r="G488" s="34"/>
      <c r="H488" s="34">
        <v>13000</v>
      </c>
      <c r="I488" s="1">
        <v>0</v>
      </c>
      <c r="J488" s="1">
        <f t="shared" si="128"/>
        <v>0</v>
      </c>
      <c r="K488" s="149">
        <f t="shared" si="142"/>
        <v>0</v>
      </c>
    </row>
    <row r="489" spans="1:11" x14ac:dyDescent="0.25">
      <c r="A489" s="102">
        <v>3133</v>
      </c>
      <c r="B489" s="102" t="s">
        <v>277</v>
      </c>
      <c r="C489" s="101"/>
      <c r="D489" s="101"/>
      <c r="E489" s="27"/>
      <c r="F489" s="34">
        <v>116.96</v>
      </c>
      <c r="G489" s="34"/>
      <c r="H489" s="34">
        <v>0</v>
      </c>
      <c r="I489" s="1">
        <v>0</v>
      </c>
      <c r="J489" s="1">
        <v>0</v>
      </c>
      <c r="K489" s="149">
        <f t="shared" si="142"/>
        <v>0</v>
      </c>
    </row>
    <row r="490" spans="1:11" x14ac:dyDescent="0.25">
      <c r="A490" s="24">
        <v>32</v>
      </c>
      <c r="B490" s="24" t="s">
        <v>7</v>
      </c>
      <c r="C490" s="28"/>
      <c r="D490" s="28"/>
      <c r="E490" s="28"/>
      <c r="F490" s="33">
        <f t="shared" ref="F490:G490" si="143">F491</f>
        <v>950.6</v>
      </c>
      <c r="G490" s="33">
        <f t="shared" si="143"/>
        <v>0</v>
      </c>
      <c r="H490" s="33">
        <f>H491</f>
        <v>1000</v>
      </c>
      <c r="I490" s="33">
        <f t="shared" ref="I490:I491" si="144">I491</f>
        <v>0</v>
      </c>
      <c r="J490" s="33">
        <f t="shared" si="128"/>
        <v>0</v>
      </c>
      <c r="K490" s="149">
        <f t="shared" si="142"/>
        <v>0</v>
      </c>
    </row>
    <row r="491" spans="1:11" x14ac:dyDescent="0.25">
      <c r="A491" s="24">
        <v>321</v>
      </c>
      <c r="B491" s="24" t="s">
        <v>317</v>
      </c>
      <c r="C491" s="28"/>
      <c r="D491" s="28"/>
      <c r="E491" s="28"/>
      <c r="F491" s="33">
        <f t="shared" ref="F491:G491" si="145">F492</f>
        <v>950.6</v>
      </c>
      <c r="G491" s="33">
        <f t="shared" si="145"/>
        <v>0</v>
      </c>
      <c r="H491" s="33">
        <f>H492</f>
        <v>1000</v>
      </c>
      <c r="I491" s="33">
        <f t="shared" si="144"/>
        <v>0</v>
      </c>
      <c r="J491" s="33">
        <f t="shared" si="128"/>
        <v>0</v>
      </c>
      <c r="K491" s="149">
        <f t="shared" si="142"/>
        <v>0</v>
      </c>
    </row>
    <row r="492" spans="1:11" x14ac:dyDescent="0.25">
      <c r="A492" s="26">
        <v>3212</v>
      </c>
      <c r="B492" s="40" t="s">
        <v>39</v>
      </c>
      <c r="C492" s="27"/>
      <c r="D492" s="27"/>
      <c r="E492" s="27"/>
      <c r="F492" s="34">
        <v>950.6</v>
      </c>
      <c r="G492" s="34"/>
      <c r="H492" s="34">
        <v>1000</v>
      </c>
      <c r="I492" s="1">
        <v>0</v>
      </c>
      <c r="J492" s="1">
        <f t="shared" si="128"/>
        <v>0</v>
      </c>
      <c r="K492" s="149">
        <f t="shared" si="142"/>
        <v>0</v>
      </c>
    </row>
    <row r="493" spans="1:11" x14ac:dyDescent="0.25">
      <c r="A493" s="27"/>
      <c r="B493" s="27"/>
      <c r="C493" s="27"/>
      <c r="D493" s="27"/>
      <c r="E493" s="27"/>
      <c r="F493" s="34"/>
      <c r="G493" s="33"/>
      <c r="H493" s="34"/>
      <c r="I493" s="1"/>
      <c r="J493" s="1"/>
      <c r="K493" s="149"/>
    </row>
    <row r="494" spans="1:11" x14ac:dyDescent="0.25">
      <c r="A494" s="27"/>
      <c r="B494" s="27"/>
      <c r="C494" s="27"/>
      <c r="D494" s="27"/>
      <c r="E494" s="27"/>
      <c r="F494" s="34"/>
      <c r="G494" s="33"/>
      <c r="H494" s="34"/>
      <c r="I494" s="1"/>
      <c r="J494" s="1"/>
      <c r="K494" s="149"/>
    </row>
    <row r="495" spans="1:11" x14ac:dyDescent="0.25">
      <c r="A495" s="27"/>
      <c r="B495" s="27"/>
      <c r="C495" s="27"/>
      <c r="D495" s="27"/>
      <c r="E495" s="27"/>
      <c r="F495" s="34"/>
      <c r="G495" s="34"/>
      <c r="H495" s="34"/>
      <c r="I495" s="1"/>
      <c r="J495" s="1"/>
      <c r="K495" s="149"/>
    </row>
    <row r="496" spans="1:11" ht="13.8" x14ac:dyDescent="0.25">
      <c r="A496" s="153" t="s">
        <v>318</v>
      </c>
      <c r="B496" s="153"/>
      <c r="C496" s="153"/>
      <c r="D496" s="153"/>
      <c r="E496" s="153"/>
      <c r="F496" s="184">
        <f t="shared" ref="F496:G496" si="146">F497</f>
        <v>8000</v>
      </c>
      <c r="G496" s="184">
        <f t="shared" si="146"/>
        <v>0</v>
      </c>
      <c r="H496" s="184">
        <f>H497</f>
        <v>129000</v>
      </c>
      <c r="I496" s="184">
        <f t="shared" ref="I496" si="147">I497</f>
        <v>14000</v>
      </c>
      <c r="J496" s="184">
        <f t="shared" si="128"/>
        <v>10.852713178294573</v>
      </c>
      <c r="K496" s="184">
        <f>(I496/F496)*100</f>
        <v>175</v>
      </c>
    </row>
    <row r="497" spans="1:11" ht="13.8" x14ac:dyDescent="0.25">
      <c r="A497" s="155" t="s">
        <v>319</v>
      </c>
      <c r="B497" s="155"/>
      <c r="C497" s="155"/>
      <c r="D497" s="155"/>
      <c r="E497" s="155"/>
      <c r="F497" s="172">
        <f t="shared" ref="F497:G497" si="148">F501</f>
        <v>8000</v>
      </c>
      <c r="G497" s="172">
        <f t="shared" si="148"/>
        <v>0</v>
      </c>
      <c r="H497" s="172">
        <f>H501</f>
        <v>129000</v>
      </c>
      <c r="I497" s="172">
        <f t="shared" ref="I497" si="149">I501</f>
        <v>14000</v>
      </c>
      <c r="J497" s="172">
        <f t="shared" si="128"/>
        <v>10.852713178294573</v>
      </c>
      <c r="K497" s="172">
        <f>(I497/F497)*100</f>
        <v>175</v>
      </c>
    </row>
    <row r="498" spans="1:11" ht="13.8" x14ac:dyDescent="0.25">
      <c r="A498" s="157" t="s">
        <v>320</v>
      </c>
      <c r="B498" s="157"/>
      <c r="C498" s="157"/>
      <c r="D498" s="157"/>
      <c r="E498" s="157"/>
      <c r="F498" s="173"/>
      <c r="G498" s="186"/>
      <c r="H498" s="173"/>
      <c r="I498" s="187"/>
      <c r="J498" s="187"/>
      <c r="K498" s="187"/>
    </row>
    <row r="499" spans="1:11" ht="13.8" x14ac:dyDescent="0.25">
      <c r="A499" s="188" t="s">
        <v>275</v>
      </c>
      <c r="B499" s="188"/>
      <c r="C499" s="188"/>
      <c r="D499" s="188"/>
      <c r="E499" s="188"/>
      <c r="F499" s="190"/>
      <c r="G499" s="189"/>
      <c r="H499" s="190"/>
      <c r="I499" s="191"/>
      <c r="J499" s="191"/>
      <c r="K499" s="191"/>
    </row>
    <row r="500" spans="1:11" ht="13.8" x14ac:dyDescent="0.25">
      <c r="A500" s="164" t="s">
        <v>321</v>
      </c>
      <c r="B500" s="164"/>
      <c r="C500" s="164"/>
      <c r="D500" s="164"/>
      <c r="E500" s="164"/>
      <c r="F500" s="171"/>
      <c r="G500" s="192"/>
      <c r="H500" s="171"/>
      <c r="I500" s="193"/>
      <c r="J500" s="193"/>
      <c r="K500" s="193"/>
    </row>
    <row r="501" spans="1:11" ht="13.8" x14ac:dyDescent="0.25">
      <c r="A501" s="164"/>
      <c r="B501" s="164" t="s">
        <v>322</v>
      </c>
      <c r="C501" s="164"/>
      <c r="D501" s="164"/>
      <c r="E501" s="164"/>
      <c r="F501" s="171">
        <f t="shared" ref="F501:G501" si="150">F503</f>
        <v>8000</v>
      </c>
      <c r="G501" s="171">
        <f t="shared" si="150"/>
        <v>0</v>
      </c>
      <c r="H501" s="171">
        <f>H503</f>
        <v>129000</v>
      </c>
      <c r="I501" s="171">
        <f t="shared" ref="I501" si="151">I503</f>
        <v>14000</v>
      </c>
      <c r="J501" s="171">
        <f t="shared" si="128"/>
        <v>10.852713178294573</v>
      </c>
      <c r="K501" s="171">
        <f>(I501/F501)*100</f>
        <v>175</v>
      </c>
    </row>
    <row r="502" spans="1:11" ht="13.8" x14ac:dyDescent="0.25">
      <c r="A502" s="31"/>
      <c r="B502" s="31"/>
      <c r="C502" s="31"/>
      <c r="D502" s="31"/>
      <c r="E502" s="31"/>
      <c r="F502" s="32"/>
      <c r="G502" s="100"/>
      <c r="H502" s="33"/>
      <c r="I502" s="1"/>
      <c r="J502" s="1"/>
      <c r="K502" s="149"/>
    </row>
    <row r="503" spans="1:11" x14ac:dyDescent="0.25">
      <c r="A503" s="28">
        <v>3</v>
      </c>
      <c r="B503" s="28" t="s">
        <v>2</v>
      </c>
      <c r="C503" s="28"/>
      <c r="D503" s="28"/>
      <c r="E503" s="28"/>
      <c r="F503" s="33">
        <f t="shared" ref="F503:G503" si="152">F504+F510</f>
        <v>8000</v>
      </c>
      <c r="G503" s="33">
        <f t="shared" si="152"/>
        <v>0</v>
      </c>
      <c r="H503" s="33">
        <f>H504+H510</f>
        <v>129000</v>
      </c>
      <c r="I503" s="33">
        <f t="shared" ref="I503" si="153">I504+I510</f>
        <v>14000</v>
      </c>
      <c r="J503" s="33">
        <f t="shared" si="128"/>
        <v>10.852713178294573</v>
      </c>
      <c r="K503" s="149">
        <f>(I503/F503)*100</f>
        <v>175</v>
      </c>
    </row>
    <row r="504" spans="1:11" x14ac:dyDescent="0.25">
      <c r="A504" s="28">
        <v>35</v>
      </c>
      <c r="B504" s="28" t="s">
        <v>131</v>
      </c>
      <c r="C504" s="28"/>
      <c r="D504" s="28"/>
      <c r="E504" s="28"/>
      <c r="F504" s="33">
        <f t="shared" ref="F504:I504" si="154">F505</f>
        <v>0</v>
      </c>
      <c r="G504" s="33">
        <f t="shared" si="154"/>
        <v>0</v>
      </c>
      <c r="H504" s="33">
        <f t="shared" si="154"/>
        <v>105000</v>
      </c>
      <c r="I504" s="33">
        <f t="shared" si="154"/>
        <v>0</v>
      </c>
      <c r="J504" s="33">
        <f t="shared" si="128"/>
        <v>0</v>
      </c>
      <c r="K504" s="149">
        <v>0</v>
      </c>
    </row>
    <row r="505" spans="1:11" x14ac:dyDescent="0.25">
      <c r="A505" s="28">
        <v>352</v>
      </c>
      <c r="B505" s="28" t="s">
        <v>132</v>
      </c>
      <c r="C505" s="28"/>
      <c r="D505" s="28"/>
      <c r="E505" s="28"/>
      <c r="F505" s="33">
        <f t="shared" ref="F505:I505" si="155">SUM(F506:F507)</f>
        <v>0</v>
      </c>
      <c r="G505" s="33">
        <f t="shared" si="155"/>
        <v>0</v>
      </c>
      <c r="H505" s="33">
        <f t="shared" si="155"/>
        <v>105000</v>
      </c>
      <c r="I505" s="33">
        <f t="shared" si="155"/>
        <v>0</v>
      </c>
      <c r="J505" s="33">
        <f t="shared" si="128"/>
        <v>0</v>
      </c>
      <c r="K505" s="149">
        <v>0</v>
      </c>
    </row>
    <row r="506" spans="1:11" x14ac:dyDescent="0.25">
      <c r="A506" s="27">
        <v>3523</v>
      </c>
      <c r="B506" s="27" t="s">
        <v>35</v>
      </c>
      <c r="C506" s="27"/>
      <c r="D506" s="27"/>
      <c r="E506" s="27"/>
      <c r="F506" s="34">
        <v>0</v>
      </c>
      <c r="G506" s="34"/>
      <c r="H506" s="34">
        <v>100000</v>
      </c>
      <c r="I506" s="1">
        <v>0</v>
      </c>
      <c r="J506" s="1">
        <f t="shared" si="128"/>
        <v>0</v>
      </c>
      <c r="K506" s="149">
        <v>0</v>
      </c>
    </row>
    <row r="507" spans="1:11" x14ac:dyDescent="0.25">
      <c r="A507" s="27">
        <v>3523</v>
      </c>
      <c r="B507" s="101" t="s">
        <v>128</v>
      </c>
      <c r="C507" s="27"/>
      <c r="D507" s="27"/>
      <c r="E507" s="27"/>
      <c r="F507" s="34">
        <v>0</v>
      </c>
      <c r="G507" s="34"/>
      <c r="H507" s="34">
        <v>5000</v>
      </c>
      <c r="I507" s="1">
        <v>0</v>
      </c>
      <c r="J507" s="1">
        <f t="shared" si="128"/>
        <v>0</v>
      </c>
      <c r="K507" s="149">
        <v>0</v>
      </c>
    </row>
    <row r="508" spans="1:11" ht="13.8" x14ac:dyDescent="0.25">
      <c r="A508" s="27"/>
      <c r="B508" s="101"/>
      <c r="C508" s="27"/>
      <c r="D508" s="27"/>
      <c r="E508" s="27"/>
      <c r="F508" s="34"/>
      <c r="G508" s="34"/>
      <c r="H508" s="34"/>
      <c r="I508" s="56"/>
      <c r="J508" s="56"/>
      <c r="K508" s="149"/>
    </row>
    <row r="509" spans="1:11" x14ac:dyDescent="0.25">
      <c r="A509" s="24">
        <v>36</v>
      </c>
      <c r="B509" s="24" t="s">
        <v>109</v>
      </c>
      <c r="C509" s="28"/>
      <c r="D509" s="28"/>
      <c r="E509" s="28"/>
      <c r="F509" s="33">
        <f t="shared" ref="F509:G509" si="156">F510</f>
        <v>8000</v>
      </c>
      <c r="G509" s="33">
        <f t="shared" si="156"/>
        <v>0</v>
      </c>
      <c r="H509" s="33">
        <f>H510</f>
        <v>24000</v>
      </c>
      <c r="I509" s="33">
        <f t="shared" ref="I509" si="157">I510</f>
        <v>14000</v>
      </c>
      <c r="J509" s="33">
        <f t="shared" si="128"/>
        <v>58.333333333333336</v>
      </c>
      <c r="K509" s="149">
        <f>(I509/F509)*100</f>
        <v>175</v>
      </c>
    </row>
    <row r="510" spans="1:11" x14ac:dyDescent="0.25">
      <c r="A510" s="24">
        <v>363</v>
      </c>
      <c r="B510" s="24" t="s">
        <v>109</v>
      </c>
      <c r="C510" s="28"/>
      <c r="D510" s="28"/>
      <c r="E510" s="28"/>
      <c r="F510" s="33">
        <f t="shared" ref="F510:I510" si="158">F511</f>
        <v>8000</v>
      </c>
      <c r="G510" s="33">
        <f t="shared" si="158"/>
        <v>0</v>
      </c>
      <c r="H510" s="33">
        <f t="shared" si="158"/>
        <v>24000</v>
      </c>
      <c r="I510" s="33">
        <f t="shared" si="158"/>
        <v>14000</v>
      </c>
      <c r="J510" s="33">
        <f t="shared" si="128"/>
        <v>58.333333333333336</v>
      </c>
      <c r="K510" s="149">
        <f>(I510/F510)*100</f>
        <v>175</v>
      </c>
    </row>
    <row r="511" spans="1:11" x14ac:dyDescent="0.25">
      <c r="A511" s="26">
        <v>3631</v>
      </c>
      <c r="B511" s="102" t="s">
        <v>323</v>
      </c>
      <c r="C511" s="27"/>
      <c r="D511" s="27"/>
      <c r="E511" s="27"/>
      <c r="F511" s="34">
        <v>8000</v>
      </c>
      <c r="G511" s="34"/>
      <c r="H511" s="34">
        <v>24000</v>
      </c>
      <c r="I511" s="168">
        <v>14000</v>
      </c>
      <c r="J511" s="168">
        <f t="shared" si="128"/>
        <v>58.333333333333336</v>
      </c>
      <c r="K511" s="149">
        <f>(I511/F511)*100</f>
        <v>175</v>
      </c>
    </row>
    <row r="512" spans="1:11" ht="13.8" x14ac:dyDescent="0.25">
      <c r="A512" s="26"/>
      <c r="B512" s="102"/>
      <c r="C512" s="27"/>
      <c r="D512" s="27"/>
      <c r="E512" s="27"/>
      <c r="F512" s="34"/>
      <c r="G512" s="34"/>
      <c r="H512" s="34"/>
      <c r="I512" s="56"/>
      <c r="J512" s="56"/>
      <c r="K512" s="149"/>
    </row>
    <row r="513" spans="1:11" ht="13.8" x14ac:dyDescent="0.25">
      <c r="A513" s="26"/>
      <c r="B513" s="102"/>
      <c r="C513" s="27"/>
      <c r="D513" s="27"/>
      <c r="E513" s="27"/>
      <c r="F513" s="34"/>
      <c r="G513" s="34"/>
      <c r="H513" s="34"/>
      <c r="I513" s="56"/>
      <c r="J513" s="56"/>
      <c r="K513" s="149"/>
    </row>
    <row r="514" spans="1:11" ht="13.8" x14ac:dyDescent="0.25">
      <c r="A514" s="153" t="s">
        <v>324</v>
      </c>
      <c r="B514" s="153"/>
      <c r="C514" s="153"/>
      <c r="D514" s="153"/>
      <c r="E514" s="153"/>
      <c r="F514" s="184">
        <f>F516+F546+F574+F587+F636+F648</f>
        <v>2119108.06</v>
      </c>
      <c r="G514" s="184">
        <f>G516+G546+G574+G587+G636+G648</f>
        <v>0</v>
      </c>
      <c r="H514" s="184">
        <f>H516+H546+H574+H587+H636+H648+H668</f>
        <v>19085437.5</v>
      </c>
      <c r="I514" s="184">
        <f>I516+I546+I574+I587+I636+I648+I668</f>
        <v>2015329.72</v>
      </c>
      <c r="J514" s="184">
        <f t="shared" si="128"/>
        <v>10.559515442074618</v>
      </c>
      <c r="K514" s="184">
        <f>(I514/F514)*100</f>
        <v>95.102734874218726</v>
      </c>
    </row>
    <row r="515" spans="1:11" ht="13.8" x14ac:dyDescent="0.25">
      <c r="A515" s="153"/>
      <c r="B515" s="153" t="s">
        <v>325</v>
      </c>
      <c r="C515" s="153"/>
      <c r="D515" s="153"/>
      <c r="E515" s="153"/>
      <c r="F515" s="184"/>
      <c r="G515" s="183"/>
      <c r="H515" s="184"/>
      <c r="I515" s="194"/>
      <c r="J515" s="194"/>
      <c r="K515" s="194"/>
    </row>
    <row r="516" spans="1:11" ht="13.8" x14ac:dyDescent="0.25">
      <c r="A516" s="155" t="s">
        <v>532</v>
      </c>
      <c r="B516" s="155"/>
      <c r="C516" s="155"/>
      <c r="D516" s="155"/>
      <c r="E516" s="155"/>
      <c r="F516" s="172">
        <f t="shared" ref="F516:G516" si="159">F520+F533</f>
        <v>212382.42</v>
      </c>
      <c r="G516" s="172">
        <f t="shared" si="159"/>
        <v>0</v>
      </c>
      <c r="H516" s="172">
        <f>H520+H533</f>
        <v>980000</v>
      </c>
      <c r="I516" s="172">
        <f>I520+I533</f>
        <v>621737.56000000006</v>
      </c>
      <c r="J516" s="172">
        <f t="shared" si="128"/>
        <v>63.442608163265312</v>
      </c>
      <c r="K516" s="172">
        <f>(I516/F516)*100</f>
        <v>292.74436179793037</v>
      </c>
    </row>
    <row r="517" spans="1:11" ht="13.8" x14ac:dyDescent="0.25">
      <c r="A517" s="157" t="s">
        <v>326</v>
      </c>
      <c r="B517" s="157"/>
      <c r="C517" s="157"/>
      <c r="D517" s="157"/>
      <c r="E517" s="157"/>
      <c r="F517" s="173"/>
      <c r="G517" s="186"/>
      <c r="H517" s="173"/>
      <c r="I517" s="187"/>
      <c r="J517" s="187"/>
      <c r="K517" s="187"/>
    </row>
    <row r="518" spans="1:11" ht="13.8" x14ac:dyDescent="0.25">
      <c r="A518" s="188" t="s">
        <v>327</v>
      </c>
      <c r="B518" s="188"/>
      <c r="C518" s="188"/>
      <c r="D518" s="188"/>
      <c r="E518" s="188"/>
      <c r="F518" s="190"/>
      <c r="G518" s="189"/>
      <c r="H518" s="190"/>
      <c r="I518" s="191"/>
      <c r="J518" s="191"/>
      <c r="K518" s="191"/>
    </row>
    <row r="519" spans="1:11" ht="13.8" x14ac:dyDescent="0.25">
      <c r="A519" s="164" t="s">
        <v>328</v>
      </c>
      <c r="B519" s="164"/>
      <c r="C519" s="164"/>
      <c r="D519" s="164"/>
      <c r="E519" s="164"/>
      <c r="F519" s="171"/>
      <c r="G519" s="192"/>
      <c r="H519" s="171"/>
      <c r="I519" s="193"/>
      <c r="J519" s="193"/>
      <c r="K519" s="193"/>
    </row>
    <row r="520" spans="1:11" ht="13.8" x14ac:dyDescent="0.25">
      <c r="A520" s="164"/>
      <c r="B520" s="164" t="s">
        <v>329</v>
      </c>
      <c r="C520" s="164"/>
      <c r="D520" s="164"/>
      <c r="E520" s="164"/>
      <c r="F520" s="171">
        <f t="shared" ref="F520:G520" si="160">F522</f>
        <v>54127.03</v>
      </c>
      <c r="G520" s="171">
        <f t="shared" si="160"/>
        <v>0</v>
      </c>
      <c r="H520" s="171">
        <f>H522</f>
        <v>668000</v>
      </c>
      <c r="I520" s="171">
        <f t="shared" ref="I520" si="161">I522</f>
        <v>433706.65</v>
      </c>
      <c r="J520" s="171">
        <f t="shared" si="128"/>
        <v>64.926145209580838</v>
      </c>
      <c r="K520" s="171">
        <f>(I520/F520)*100</f>
        <v>801.27553645563034</v>
      </c>
    </row>
    <row r="521" spans="1:11" x14ac:dyDescent="0.25">
      <c r="A521" s="27"/>
      <c r="B521" s="27"/>
      <c r="C521" s="27"/>
      <c r="D521" s="27"/>
      <c r="E521" s="27"/>
      <c r="F521" s="34"/>
      <c r="G521" s="34"/>
      <c r="H521" s="34"/>
      <c r="I521" s="1"/>
      <c r="J521" s="1"/>
      <c r="K521" s="149"/>
    </row>
    <row r="522" spans="1:11" x14ac:dyDescent="0.25">
      <c r="A522" s="28">
        <v>32</v>
      </c>
      <c r="B522" s="28" t="s">
        <v>7</v>
      </c>
      <c r="C522" s="28"/>
      <c r="D522" s="28"/>
      <c r="E522" s="28"/>
      <c r="F522" s="33">
        <f>F523+F528</f>
        <v>54127.03</v>
      </c>
      <c r="G522" s="33">
        <f t="shared" ref="G522" si="162">G523+G528</f>
        <v>0</v>
      </c>
      <c r="H522" s="33">
        <f>H523+H528</f>
        <v>668000</v>
      </c>
      <c r="I522" s="33">
        <f>I523+I528</f>
        <v>433706.65</v>
      </c>
      <c r="J522" s="33">
        <f t="shared" si="128"/>
        <v>64.926145209580838</v>
      </c>
      <c r="K522" s="149">
        <f>(I522/F522)*100</f>
        <v>801.27553645563034</v>
      </c>
    </row>
    <row r="523" spans="1:11" x14ac:dyDescent="0.25">
      <c r="A523" s="28">
        <v>322</v>
      </c>
      <c r="B523" s="28" t="s">
        <v>73</v>
      </c>
      <c r="C523" s="28"/>
      <c r="D523" s="28"/>
      <c r="E523" s="28"/>
      <c r="F523" s="33">
        <f>SUM(F524:F527)</f>
        <v>18720.78</v>
      </c>
      <c r="G523" s="33">
        <f t="shared" ref="G523" si="163">SUM(G524:G527)</f>
        <v>0</v>
      </c>
      <c r="H523" s="33">
        <f>SUM(H524:H527)</f>
        <v>65000</v>
      </c>
      <c r="I523" s="33">
        <f>SUM(I524:I527)</f>
        <v>24872.15</v>
      </c>
      <c r="J523" s="33">
        <f t="shared" si="128"/>
        <v>38.264846153846158</v>
      </c>
      <c r="K523" s="149">
        <f>(I523/F523)*100</f>
        <v>132.85851337390858</v>
      </c>
    </row>
    <row r="524" spans="1:11" x14ac:dyDescent="0.25">
      <c r="A524" s="101">
        <v>3221</v>
      </c>
      <c r="B524" s="101" t="s">
        <v>330</v>
      </c>
      <c r="C524" s="101"/>
      <c r="D524" s="101"/>
      <c r="E524" s="101"/>
      <c r="F524" s="100">
        <v>2194.2800000000002</v>
      </c>
      <c r="G524" s="100"/>
      <c r="H524" s="100">
        <v>5000</v>
      </c>
      <c r="I524" s="168">
        <v>3677.23</v>
      </c>
      <c r="J524" s="168">
        <f t="shared" si="128"/>
        <v>73.544600000000003</v>
      </c>
      <c r="K524" s="149">
        <f>(I524/F524)*100</f>
        <v>167.5825327670124</v>
      </c>
    </row>
    <row r="525" spans="1:11" x14ac:dyDescent="0.25">
      <c r="A525" s="101">
        <v>3223</v>
      </c>
      <c r="B525" s="101" t="s">
        <v>36</v>
      </c>
      <c r="C525" s="101"/>
      <c r="D525" s="101"/>
      <c r="E525" s="101"/>
      <c r="F525" s="100">
        <v>11867.42</v>
      </c>
      <c r="G525" s="100"/>
      <c r="H525" s="100">
        <v>30000</v>
      </c>
      <c r="I525" s="168">
        <v>9267.67</v>
      </c>
      <c r="J525" s="168">
        <f t="shared" si="128"/>
        <v>30.892233333333337</v>
      </c>
      <c r="K525" s="149">
        <f>(I525/F525)*100</f>
        <v>78.093385082857097</v>
      </c>
    </row>
    <row r="526" spans="1:11" x14ac:dyDescent="0.25">
      <c r="A526" s="101">
        <v>3224</v>
      </c>
      <c r="B526" s="101" t="s">
        <v>568</v>
      </c>
      <c r="C526" s="101"/>
      <c r="D526" s="101"/>
      <c r="E526" s="101"/>
      <c r="F526" s="100">
        <v>0</v>
      </c>
      <c r="G526" s="100"/>
      <c r="H526" s="100">
        <v>20000</v>
      </c>
      <c r="I526" s="168">
        <v>10068.75</v>
      </c>
      <c r="J526" s="168">
        <f t="shared" si="128"/>
        <v>50.34375</v>
      </c>
      <c r="K526" s="149">
        <v>0</v>
      </c>
    </row>
    <row r="527" spans="1:11" x14ac:dyDescent="0.25">
      <c r="A527" s="102">
        <v>3224</v>
      </c>
      <c r="B527" s="102" t="s">
        <v>331</v>
      </c>
      <c r="C527" s="101"/>
      <c r="D527" s="101"/>
      <c r="E527" s="101"/>
      <c r="F527" s="100">
        <v>4659.08</v>
      </c>
      <c r="G527" s="100"/>
      <c r="H527" s="100">
        <v>10000</v>
      </c>
      <c r="I527" s="168">
        <v>1858.5</v>
      </c>
      <c r="J527" s="168">
        <f t="shared" si="128"/>
        <v>18.584999999999997</v>
      </c>
      <c r="K527" s="149">
        <v>0</v>
      </c>
    </row>
    <row r="528" spans="1:11" x14ac:dyDescent="0.25">
      <c r="A528" s="28">
        <v>323</v>
      </c>
      <c r="B528" s="28" t="s">
        <v>75</v>
      </c>
      <c r="C528" s="28"/>
      <c r="D528" s="28"/>
      <c r="E528" s="28"/>
      <c r="F528" s="33">
        <f>SUM(F529:F532)</f>
        <v>35406.25</v>
      </c>
      <c r="G528" s="33">
        <f t="shared" ref="G528:H528" si="164">SUM(G529:G532)</f>
        <v>0</v>
      </c>
      <c r="H528" s="33">
        <f t="shared" si="164"/>
        <v>603000</v>
      </c>
      <c r="I528" s="33">
        <f>SUM(I529:I532)</f>
        <v>408834.5</v>
      </c>
      <c r="J528" s="33">
        <f t="shared" ref="J528:J590" si="165">(I528/H528)*100</f>
        <v>67.800082918739633</v>
      </c>
      <c r="K528" s="149">
        <f>(I528/F528)*100</f>
        <v>1154.6958517210944</v>
      </c>
    </row>
    <row r="529" spans="1:13" x14ac:dyDescent="0.25">
      <c r="A529" s="102">
        <v>3232</v>
      </c>
      <c r="B529" s="102" t="s">
        <v>332</v>
      </c>
      <c r="C529" s="27"/>
      <c r="D529" s="27"/>
      <c r="E529" s="27"/>
      <c r="F529" s="34">
        <v>0</v>
      </c>
      <c r="G529" s="34"/>
      <c r="H529" s="34">
        <v>8000</v>
      </c>
      <c r="I529" s="1">
        <v>3628.5</v>
      </c>
      <c r="J529" s="1">
        <f t="shared" si="165"/>
        <v>45.356249999999996</v>
      </c>
      <c r="K529" s="149">
        <v>0</v>
      </c>
    </row>
    <row r="530" spans="1:13" x14ac:dyDescent="0.25">
      <c r="A530" s="102">
        <v>3232</v>
      </c>
      <c r="B530" s="102" t="s">
        <v>432</v>
      </c>
      <c r="C530" s="27"/>
      <c r="D530" s="27"/>
      <c r="E530" s="27"/>
      <c r="F530" s="100">
        <v>6125</v>
      </c>
      <c r="G530" s="34"/>
      <c r="H530" s="34">
        <v>15000</v>
      </c>
      <c r="I530" s="1">
        <v>5412.5</v>
      </c>
      <c r="J530" s="1">
        <f t="shared" si="165"/>
        <v>36.083333333333336</v>
      </c>
      <c r="K530" s="149">
        <f>(I530/F530)*100</f>
        <v>88.367346938775512</v>
      </c>
    </row>
    <row r="531" spans="1:13" ht="13.8" x14ac:dyDescent="0.25">
      <c r="A531" s="102">
        <v>3232</v>
      </c>
      <c r="B531" s="102" t="s">
        <v>333</v>
      </c>
      <c r="C531" s="27"/>
      <c r="D531" s="27"/>
      <c r="E531" s="27"/>
      <c r="F531" s="34">
        <v>29281.25</v>
      </c>
      <c r="G531" s="37"/>
      <c r="H531" s="34">
        <v>430000</v>
      </c>
      <c r="I531" s="1">
        <v>279993.5</v>
      </c>
      <c r="J531" s="1">
        <f t="shared" si="165"/>
        <v>65.114767441860465</v>
      </c>
      <c r="K531" s="149">
        <f>(I531/F531)*100</f>
        <v>956.22113127001069</v>
      </c>
    </row>
    <row r="532" spans="1:13" ht="13.8" x14ac:dyDescent="0.25">
      <c r="A532" s="102">
        <v>3232</v>
      </c>
      <c r="B532" s="102" t="s">
        <v>569</v>
      </c>
      <c r="C532" s="27"/>
      <c r="D532" s="27"/>
      <c r="E532" s="27"/>
      <c r="F532" s="34">
        <v>0</v>
      </c>
      <c r="G532" s="32"/>
      <c r="H532" s="34">
        <v>150000</v>
      </c>
      <c r="I532" s="168">
        <v>119800</v>
      </c>
      <c r="J532" s="168">
        <f t="shared" si="165"/>
        <v>79.86666666666666</v>
      </c>
      <c r="K532" s="149">
        <v>0</v>
      </c>
    </row>
    <row r="533" spans="1:13" ht="13.8" x14ac:dyDescent="0.25">
      <c r="A533" s="164" t="s">
        <v>533</v>
      </c>
      <c r="B533" s="164"/>
      <c r="C533" s="164"/>
      <c r="D533" s="164"/>
      <c r="E533" s="164"/>
      <c r="F533" s="171">
        <f t="shared" ref="F533:I533" si="166">F535+F541</f>
        <v>158255.39000000001</v>
      </c>
      <c r="G533" s="171">
        <f t="shared" si="166"/>
        <v>0</v>
      </c>
      <c r="H533" s="171">
        <f t="shared" si="166"/>
        <v>312000</v>
      </c>
      <c r="I533" s="171">
        <f t="shared" si="166"/>
        <v>188030.91</v>
      </c>
      <c r="J533" s="171">
        <f t="shared" si="165"/>
        <v>60.266317307692304</v>
      </c>
      <c r="K533" s="171">
        <f>(I533/F533)*100</f>
        <v>118.81485363626476</v>
      </c>
    </row>
    <row r="534" spans="1:13" ht="15" x14ac:dyDescent="0.25">
      <c r="A534" s="27"/>
      <c r="B534" s="101"/>
      <c r="C534" s="27"/>
      <c r="D534" s="164" t="s">
        <v>534</v>
      </c>
      <c r="E534" s="27"/>
      <c r="F534" s="34"/>
      <c r="G534" s="32"/>
      <c r="H534" s="34"/>
      <c r="I534" s="57"/>
      <c r="J534" s="57"/>
      <c r="K534" s="149"/>
    </row>
    <row r="535" spans="1:13" x14ac:dyDescent="0.25">
      <c r="A535" s="28">
        <v>32</v>
      </c>
      <c r="B535" s="28" t="s">
        <v>7</v>
      </c>
      <c r="C535" s="28"/>
      <c r="D535" s="28"/>
      <c r="E535" s="28"/>
      <c r="F535" s="33">
        <f t="shared" ref="F535:I535" si="167">F536+F538</f>
        <v>158255.39000000001</v>
      </c>
      <c r="G535" s="33">
        <f t="shared" si="167"/>
        <v>0</v>
      </c>
      <c r="H535" s="33">
        <f t="shared" si="167"/>
        <v>312000</v>
      </c>
      <c r="I535" s="33">
        <f t="shared" si="167"/>
        <v>188030.91</v>
      </c>
      <c r="J535" s="33">
        <f t="shared" si="165"/>
        <v>60.266317307692304</v>
      </c>
      <c r="K535" s="149">
        <f>(I535/F535)*100</f>
        <v>118.81485363626476</v>
      </c>
    </row>
    <row r="536" spans="1:13" x14ac:dyDescent="0.25">
      <c r="A536" s="28">
        <v>322</v>
      </c>
      <c r="B536" s="28" t="s">
        <v>73</v>
      </c>
      <c r="C536" s="28"/>
      <c r="D536" s="28"/>
      <c r="E536" s="28"/>
      <c r="F536" s="33">
        <f t="shared" ref="F536:I536" si="168">F537</f>
        <v>68800.39</v>
      </c>
      <c r="G536" s="33">
        <f t="shared" si="168"/>
        <v>0</v>
      </c>
      <c r="H536" s="33">
        <f t="shared" si="168"/>
        <v>112000</v>
      </c>
      <c r="I536" s="33">
        <f t="shared" si="168"/>
        <v>50629.66</v>
      </c>
      <c r="J536" s="33">
        <f t="shared" si="165"/>
        <v>45.205053571428579</v>
      </c>
      <c r="K536" s="149">
        <f>(I536/F536)*100</f>
        <v>73.589204944913831</v>
      </c>
    </row>
    <row r="537" spans="1:13" x14ac:dyDescent="0.25">
      <c r="A537" s="27">
        <v>3223</v>
      </c>
      <c r="B537" s="27" t="s">
        <v>37</v>
      </c>
      <c r="C537" s="27"/>
      <c r="D537" s="27"/>
      <c r="E537" s="27"/>
      <c r="F537" s="34">
        <v>68800.39</v>
      </c>
      <c r="G537" s="34"/>
      <c r="H537" s="34">
        <v>112000</v>
      </c>
      <c r="I537" s="1">
        <v>50629.66</v>
      </c>
      <c r="J537" s="1">
        <f t="shared" si="165"/>
        <v>45.205053571428579</v>
      </c>
      <c r="K537" s="149">
        <f>(I537/F537)*100</f>
        <v>73.589204944913831</v>
      </c>
    </row>
    <row r="538" spans="1:13" x14ac:dyDescent="0.25">
      <c r="A538" s="28">
        <v>323</v>
      </c>
      <c r="B538" s="28" t="s">
        <v>75</v>
      </c>
      <c r="C538" s="28"/>
      <c r="D538" s="28"/>
      <c r="E538" s="28"/>
      <c r="F538" s="33">
        <f t="shared" ref="F538:I538" si="169">F539</f>
        <v>89455</v>
      </c>
      <c r="G538" s="33">
        <f t="shared" si="169"/>
        <v>0</v>
      </c>
      <c r="H538" s="33">
        <f t="shared" si="169"/>
        <v>200000</v>
      </c>
      <c r="I538" s="33">
        <f t="shared" si="169"/>
        <v>137401.25</v>
      </c>
      <c r="J538" s="33">
        <f t="shared" si="165"/>
        <v>68.700625000000002</v>
      </c>
      <c r="K538" s="149">
        <f>(I538/F538)*100</f>
        <v>153.59817785478734</v>
      </c>
    </row>
    <row r="539" spans="1:13" x14ac:dyDescent="0.25">
      <c r="A539" s="27">
        <v>3232</v>
      </c>
      <c r="B539" s="101" t="s">
        <v>106</v>
      </c>
      <c r="C539" s="27"/>
      <c r="D539" s="27"/>
      <c r="E539" s="27"/>
      <c r="F539" s="34">
        <v>89455</v>
      </c>
      <c r="G539" s="38"/>
      <c r="H539" s="34">
        <v>200000</v>
      </c>
      <c r="I539" s="1">
        <v>137401.25</v>
      </c>
      <c r="J539" s="1">
        <f t="shared" si="165"/>
        <v>68.700625000000002</v>
      </c>
      <c r="K539" s="149">
        <f>(I539/F539)*100</f>
        <v>153.59817785478734</v>
      </c>
    </row>
    <row r="540" spans="1:13" x14ac:dyDescent="0.25">
      <c r="A540" s="27"/>
      <c r="B540" s="101"/>
      <c r="C540" s="27"/>
      <c r="D540" s="27"/>
      <c r="E540" s="27"/>
      <c r="F540" s="34"/>
      <c r="G540" s="38"/>
      <c r="H540" s="34"/>
      <c r="I540" s="1"/>
      <c r="J540" s="1"/>
      <c r="K540" s="149"/>
    </row>
    <row r="541" spans="1:13" hidden="1" x14ac:dyDescent="0.25">
      <c r="A541" s="24">
        <v>42</v>
      </c>
      <c r="B541" s="28" t="s">
        <v>523</v>
      </c>
      <c r="C541" s="27"/>
      <c r="D541" s="27"/>
      <c r="E541" s="27"/>
      <c r="F541" s="33">
        <f>F542</f>
        <v>0</v>
      </c>
      <c r="G541" s="33">
        <f t="shared" ref="G541:I541" si="170">G542</f>
        <v>0</v>
      </c>
      <c r="H541" s="33">
        <f t="shared" si="170"/>
        <v>0</v>
      </c>
      <c r="I541" s="33">
        <f t="shared" si="170"/>
        <v>0</v>
      </c>
      <c r="J541" s="33">
        <v>0</v>
      </c>
      <c r="K541" s="21">
        <v>0</v>
      </c>
    </row>
    <row r="542" spans="1:13" hidden="1" x14ac:dyDescent="0.25">
      <c r="A542" s="24">
        <v>421</v>
      </c>
      <c r="B542" s="28" t="s">
        <v>79</v>
      </c>
      <c r="C542" s="27"/>
      <c r="D542" s="27"/>
      <c r="E542" s="27"/>
      <c r="F542" s="33">
        <f>F543</f>
        <v>0</v>
      </c>
      <c r="G542" s="38"/>
      <c r="H542" s="33">
        <v>0</v>
      </c>
      <c r="I542" s="47">
        <v>0</v>
      </c>
      <c r="J542" s="47">
        <v>0</v>
      </c>
      <c r="K542" s="21">
        <v>0</v>
      </c>
    </row>
    <row r="543" spans="1:13" s="99" customFormat="1" hidden="1" x14ac:dyDescent="0.25">
      <c r="A543" s="102">
        <v>421</v>
      </c>
      <c r="B543" s="102" t="s">
        <v>504</v>
      </c>
      <c r="C543" s="101"/>
      <c r="D543" s="101"/>
      <c r="E543" s="101"/>
      <c r="F543" s="100">
        <v>0</v>
      </c>
      <c r="G543" s="103"/>
      <c r="H543" s="100">
        <v>0</v>
      </c>
      <c r="I543" s="168">
        <v>0</v>
      </c>
      <c r="J543" s="168">
        <v>0</v>
      </c>
      <c r="K543" s="149">
        <v>0</v>
      </c>
      <c r="M543" s="168"/>
    </row>
    <row r="544" spans="1:13" ht="15" hidden="1" x14ac:dyDescent="0.25">
      <c r="A544" s="27"/>
      <c r="B544" s="101"/>
      <c r="C544" s="27"/>
      <c r="D544" s="27"/>
      <c r="E544" s="27"/>
      <c r="F544" s="34"/>
      <c r="G544" s="32"/>
      <c r="H544" s="34"/>
      <c r="I544" s="57"/>
      <c r="J544" s="57"/>
      <c r="K544" s="149"/>
    </row>
    <row r="545" spans="1:13" x14ac:dyDescent="0.25">
      <c r="A545" s="26"/>
      <c r="B545" s="102"/>
      <c r="C545" s="27"/>
      <c r="D545" s="27"/>
      <c r="E545" s="27"/>
      <c r="F545" s="34"/>
      <c r="G545" s="33"/>
      <c r="H545" s="34"/>
      <c r="I545" s="47"/>
      <c r="J545" s="47"/>
      <c r="K545" s="149"/>
    </row>
    <row r="546" spans="1:13" ht="13.8" x14ac:dyDescent="0.25">
      <c r="A546" s="155" t="s">
        <v>334</v>
      </c>
      <c r="B546" s="155"/>
      <c r="C546" s="155"/>
      <c r="D546" s="155"/>
      <c r="E546" s="155"/>
      <c r="F546" s="172">
        <f t="shared" ref="F546:G546" si="171">F550+F559+F567</f>
        <v>1668114.69</v>
      </c>
      <c r="G546" s="172">
        <f t="shared" si="171"/>
        <v>0</v>
      </c>
      <c r="H546" s="172">
        <f>H550+H559+H567</f>
        <v>790000</v>
      </c>
      <c r="I546" s="172">
        <f t="shared" ref="I546" si="172">I550+I559+I567</f>
        <v>273412.23</v>
      </c>
      <c r="J546" s="172">
        <f t="shared" si="165"/>
        <v>34.609143037974682</v>
      </c>
      <c r="K546" s="172">
        <f>(I546/F546)*100</f>
        <v>16.390493509771801</v>
      </c>
    </row>
    <row r="547" spans="1:13" ht="13.8" x14ac:dyDescent="0.25">
      <c r="A547" s="157" t="s">
        <v>326</v>
      </c>
      <c r="B547" s="157"/>
      <c r="C547" s="157"/>
      <c r="D547" s="157"/>
      <c r="E547" s="157"/>
      <c r="F547" s="173"/>
      <c r="G547" s="186"/>
      <c r="H547" s="173"/>
      <c r="I547" s="187"/>
      <c r="J547" s="187"/>
      <c r="K547" s="187"/>
    </row>
    <row r="548" spans="1:13" ht="13.8" x14ac:dyDescent="0.25">
      <c r="A548" s="188" t="s">
        <v>327</v>
      </c>
      <c r="B548" s="188"/>
      <c r="C548" s="188"/>
      <c r="D548" s="188"/>
      <c r="E548" s="188"/>
      <c r="F548" s="190"/>
      <c r="G548" s="189"/>
      <c r="H548" s="190"/>
      <c r="I548" s="191"/>
      <c r="J548" s="191"/>
      <c r="K548" s="191"/>
    </row>
    <row r="549" spans="1:13" ht="13.8" x14ac:dyDescent="0.25">
      <c r="A549" s="188"/>
      <c r="B549" s="188"/>
      <c r="C549" s="188" t="s">
        <v>335</v>
      </c>
      <c r="D549" s="188"/>
      <c r="E549" s="188"/>
      <c r="F549" s="190"/>
      <c r="G549" s="189"/>
      <c r="H549" s="190"/>
      <c r="I549" s="191"/>
      <c r="J549" s="191"/>
      <c r="K549" s="191"/>
    </row>
    <row r="550" spans="1:13" ht="13.8" x14ac:dyDescent="0.25">
      <c r="A550" s="164" t="s">
        <v>336</v>
      </c>
      <c r="B550" s="164"/>
      <c r="C550" s="164"/>
      <c r="D550" s="164"/>
      <c r="E550" s="164"/>
      <c r="F550" s="171">
        <f t="shared" ref="F550:G550" si="173">F553</f>
        <v>1513416.44</v>
      </c>
      <c r="G550" s="171">
        <f t="shared" si="173"/>
        <v>0</v>
      </c>
      <c r="H550" s="171">
        <f>H553</f>
        <v>750000</v>
      </c>
      <c r="I550" s="171">
        <f t="shared" ref="I550" si="174">I553</f>
        <v>273412.23</v>
      </c>
      <c r="J550" s="171">
        <f t="shared" si="165"/>
        <v>36.454963999999997</v>
      </c>
      <c r="K550" s="171">
        <f>(I550/F550)*100</f>
        <v>18.065895332814012</v>
      </c>
    </row>
    <row r="551" spans="1:13" ht="13.8" x14ac:dyDescent="0.25">
      <c r="A551" s="164"/>
      <c r="B551" s="164" t="s">
        <v>503</v>
      </c>
      <c r="C551" s="164"/>
      <c r="D551" s="164"/>
      <c r="E551" s="164"/>
      <c r="F551" s="171"/>
      <c r="G551" s="192"/>
      <c r="H551" s="171"/>
      <c r="I551" s="193"/>
      <c r="J551" s="193"/>
      <c r="K551" s="193"/>
    </row>
    <row r="552" spans="1:13" x14ac:dyDescent="0.25">
      <c r="A552" s="28"/>
      <c r="B552" s="28"/>
      <c r="C552" s="28"/>
      <c r="D552" s="28"/>
      <c r="E552" s="28"/>
      <c r="F552" s="33"/>
      <c r="G552" s="34"/>
      <c r="H552" s="33"/>
      <c r="I552" s="47"/>
      <c r="J552" s="47"/>
      <c r="K552" s="149"/>
    </row>
    <row r="553" spans="1:13" x14ac:dyDescent="0.25">
      <c r="A553" s="28">
        <v>42</v>
      </c>
      <c r="B553" s="28" t="s">
        <v>535</v>
      </c>
      <c r="C553" s="28"/>
      <c r="D553" s="28"/>
      <c r="E553" s="28"/>
      <c r="F553" s="33">
        <f t="shared" ref="F553:G553" si="175">F554</f>
        <v>1513416.44</v>
      </c>
      <c r="G553" s="33">
        <f t="shared" si="175"/>
        <v>0</v>
      </c>
      <c r="H553" s="33">
        <f>H554</f>
        <v>750000</v>
      </c>
      <c r="I553" s="33">
        <f t="shared" ref="I553" si="176">I554</f>
        <v>273412.23</v>
      </c>
      <c r="J553" s="33">
        <f t="shared" si="165"/>
        <v>36.454963999999997</v>
      </c>
      <c r="K553" s="149">
        <f>(I553/F553)*100</f>
        <v>18.065895332814012</v>
      </c>
    </row>
    <row r="554" spans="1:13" x14ac:dyDescent="0.25">
      <c r="A554" s="28">
        <v>421</v>
      </c>
      <c r="B554" s="28" t="s">
        <v>79</v>
      </c>
      <c r="C554" s="28"/>
      <c r="D554" s="28"/>
      <c r="E554" s="28"/>
      <c r="F554" s="33">
        <f t="shared" ref="F554:G554" si="177">SUM(F555:F557)</f>
        <v>1513416.44</v>
      </c>
      <c r="G554" s="33">
        <f t="shared" si="177"/>
        <v>0</v>
      </c>
      <c r="H554" s="33">
        <f>SUM(H555:H557)</f>
        <v>750000</v>
      </c>
      <c r="I554" s="33">
        <f>SUM(I555:I557)</f>
        <v>273412.23</v>
      </c>
      <c r="J554" s="33">
        <f t="shared" si="165"/>
        <v>36.454963999999997</v>
      </c>
      <c r="K554" s="149">
        <f>(I554/F554)*100</f>
        <v>18.065895332814012</v>
      </c>
    </row>
    <row r="555" spans="1:13" x14ac:dyDescent="0.25">
      <c r="A555" s="101">
        <v>4213</v>
      </c>
      <c r="B555" s="101" t="s">
        <v>338</v>
      </c>
      <c r="C555" s="101"/>
      <c r="D555" s="101"/>
      <c r="E555" s="101"/>
      <c r="F555" s="100">
        <v>1513416.44</v>
      </c>
      <c r="G555" s="101"/>
      <c r="H555" s="100">
        <v>0</v>
      </c>
      <c r="I555" s="168">
        <v>0</v>
      </c>
      <c r="J555" s="168">
        <v>0</v>
      </c>
      <c r="K555" s="149">
        <v>0</v>
      </c>
    </row>
    <row r="556" spans="1:13" x14ac:dyDescent="0.25">
      <c r="A556" s="102">
        <v>4213</v>
      </c>
      <c r="B556" s="102" t="s">
        <v>339</v>
      </c>
      <c r="C556" s="101"/>
      <c r="D556" s="101"/>
      <c r="E556" s="101"/>
      <c r="F556" s="100">
        <v>0</v>
      </c>
      <c r="G556" s="103"/>
      <c r="H556" s="100">
        <v>750000</v>
      </c>
      <c r="I556" s="168">
        <v>273412.23</v>
      </c>
      <c r="J556" s="168">
        <f t="shared" si="165"/>
        <v>36.454963999999997</v>
      </c>
      <c r="K556" s="149">
        <v>0</v>
      </c>
    </row>
    <row r="557" spans="1:13" s="99" customFormat="1" x14ac:dyDescent="0.25">
      <c r="A557" s="102"/>
      <c r="B557" s="102"/>
      <c r="C557" s="101"/>
      <c r="D557" s="101"/>
      <c r="E557" s="101"/>
      <c r="F557" s="100"/>
      <c r="G557" s="103"/>
      <c r="H557" s="100"/>
      <c r="I557" s="168"/>
      <c r="J557" s="168"/>
      <c r="K557" s="149"/>
      <c r="M557" s="168"/>
    </row>
    <row r="558" spans="1:13" ht="13.8" x14ac:dyDescent="0.25">
      <c r="A558" s="164" t="s">
        <v>340</v>
      </c>
      <c r="B558" s="164"/>
      <c r="C558" s="164"/>
      <c r="D558" s="164"/>
      <c r="E558" s="164"/>
      <c r="F558" s="171"/>
      <c r="G558" s="171"/>
      <c r="H558" s="171"/>
      <c r="I558" s="195"/>
      <c r="J558" s="195"/>
      <c r="K558" s="195"/>
    </row>
    <row r="559" spans="1:13" ht="13.8" x14ac:dyDescent="0.25">
      <c r="A559" s="164"/>
      <c r="B559" s="164" t="s">
        <v>341</v>
      </c>
      <c r="C559" s="164"/>
      <c r="D559" s="164"/>
      <c r="E559" s="164"/>
      <c r="F559" s="171">
        <f t="shared" ref="F559:G559" si="178">F561</f>
        <v>154698.25</v>
      </c>
      <c r="G559" s="171">
        <f t="shared" si="178"/>
        <v>0</v>
      </c>
      <c r="H559" s="171">
        <f>H561</f>
        <v>0</v>
      </c>
      <c r="I559" s="171">
        <f t="shared" ref="I559" si="179">I561</f>
        <v>0</v>
      </c>
      <c r="J559" s="171">
        <v>0</v>
      </c>
      <c r="K559" s="171">
        <v>0</v>
      </c>
    </row>
    <row r="560" spans="1:13" x14ac:dyDescent="0.25">
      <c r="A560" s="102"/>
      <c r="B560" s="102"/>
      <c r="C560" s="101"/>
      <c r="D560" s="101"/>
      <c r="E560" s="101"/>
      <c r="F560" s="100"/>
      <c r="G560" s="103"/>
      <c r="H560" s="100"/>
      <c r="I560" s="168"/>
      <c r="J560" s="168"/>
      <c r="K560" s="149"/>
    </row>
    <row r="561" spans="1:11" x14ac:dyDescent="0.25">
      <c r="A561" s="28">
        <v>42</v>
      </c>
      <c r="B561" s="28" t="s">
        <v>523</v>
      </c>
      <c r="C561" s="28"/>
      <c r="D561" s="28"/>
      <c r="E561" s="28"/>
      <c r="F561" s="33">
        <f t="shared" ref="F561:G561" si="180">F562</f>
        <v>154698.25</v>
      </c>
      <c r="G561" s="33">
        <f t="shared" si="180"/>
        <v>0</v>
      </c>
      <c r="H561" s="33">
        <f>H562</f>
        <v>0</v>
      </c>
      <c r="I561" s="33">
        <f t="shared" ref="I561:I562" si="181">I562</f>
        <v>0</v>
      </c>
      <c r="J561" s="33">
        <v>0</v>
      </c>
      <c r="K561" s="149">
        <v>0</v>
      </c>
    </row>
    <row r="562" spans="1:11" x14ac:dyDescent="0.25">
      <c r="A562" s="28">
        <v>421</v>
      </c>
      <c r="B562" s="28" t="s">
        <v>79</v>
      </c>
      <c r="C562" s="28"/>
      <c r="D562" s="28"/>
      <c r="E562" s="28"/>
      <c r="F562" s="33">
        <f t="shared" ref="F562:G562" si="182">F563</f>
        <v>154698.25</v>
      </c>
      <c r="G562" s="33">
        <f t="shared" si="182"/>
        <v>0</v>
      </c>
      <c r="H562" s="33">
        <f>H563</f>
        <v>0</v>
      </c>
      <c r="I562" s="33">
        <f t="shared" si="181"/>
        <v>0</v>
      </c>
      <c r="J562" s="33">
        <v>0</v>
      </c>
      <c r="K562" s="149">
        <v>0</v>
      </c>
    </row>
    <row r="563" spans="1:11" x14ac:dyDescent="0.25">
      <c r="A563" s="102">
        <v>4212</v>
      </c>
      <c r="B563" s="102" t="s">
        <v>342</v>
      </c>
      <c r="C563" s="101"/>
      <c r="D563" s="101"/>
      <c r="E563" s="101"/>
      <c r="F563" s="100">
        <v>154698.25</v>
      </c>
      <c r="G563" s="103"/>
      <c r="H563" s="100">
        <v>0</v>
      </c>
      <c r="I563" s="168">
        <v>0</v>
      </c>
      <c r="J563" s="168">
        <v>0</v>
      </c>
      <c r="K563" s="149">
        <v>0</v>
      </c>
    </row>
    <row r="564" spans="1:11" x14ac:dyDescent="0.25">
      <c r="A564" s="102"/>
      <c r="B564" s="102"/>
      <c r="C564" s="101"/>
      <c r="D564" s="101"/>
      <c r="E564" s="101"/>
      <c r="F564" s="100"/>
      <c r="G564" s="103"/>
      <c r="H564" s="100"/>
      <c r="I564" s="168"/>
      <c r="J564" s="168"/>
      <c r="K564" s="149"/>
    </row>
    <row r="565" spans="1:11" x14ac:dyDescent="0.25">
      <c r="A565" s="102"/>
      <c r="B565" s="102"/>
      <c r="C565" s="101"/>
      <c r="D565" s="101"/>
      <c r="E565" s="101"/>
      <c r="F565" s="100"/>
      <c r="G565" s="103"/>
      <c r="H565" s="100"/>
      <c r="I565" s="168"/>
      <c r="J565" s="168"/>
      <c r="K565" s="149"/>
    </row>
    <row r="566" spans="1:11" ht="13.8" x14ac:dyDescent="0.25">
      <c r="A566" s="164" t="s">
        <v>592</v>
      </c>
      <c r="B566" s="164"/>
      <c r="C566" s="164"/>
      <c r="D566" s="164"/>
      <c r="E566" s="164"/>
      <c r="F566" s="171"/>
      <c r="G566" s="171"/>
      <c r="H566" s="171"/>
      <c r="I566" s="195"/>
      <c r="J566" s="195"/>
      <c r="K566" s="195"/>
    </row>
    <row r="567" spans="1:11" ht="13.8" x14ac:dyDescent="0.25">
      <c r="A567" s="164"/>
      <c r="B567" s="164" t="s">
        <v>343</v>
      </c>
      <c r="C567" s="164"/>
      <c r="D567" s="164"/>
      <c r="E567" s="164"/>
      <c r="F567" s="171">
        <f t="shared" ref="F567:G567" si="183">F569</f>
        <v>0</v>
      </c>
      <c r="G567" s="171">
        <f t="shared" si="183"/>
        <v>0</v>
      </c>
      <c r="H567" s="171">
        <f>H569</f>
        <v>40000</v>
      </c>
      <c r="I567" s="171">
        <f t="shared" ref="I567" si="184">I569</f>
        <v>0</v>
      </c>
      <c r="J567" s="171">
        <f t="shared" si="165"/>
        <v>0</v>
      </c>
      <c r="K567" s="171">
        <v>0</v>
      </c>
    </row>
    <row r="568" spans="1:11" x14ac:dyDescent="0.25">
      <c r="A568" s="102"/>
      <c r="B568" s="102"/>
      <c r="C568" s="101"/>
      <c r="D568" s="101"/>
      <c r="E568" s="101"/>
      <c r="F568" s="100"/>
      <c r="G568" s="103"/>
      <c r="H568" s="100"/>
      <c r="I568" s="168"/>
      <c r="J568" s="168"/>
      <c r="K568" s="149"/>
    </row>
    <row r="569" spans="1:11" x14ac:dyDescent="0.25">
      <c r="A569" s="28">
        <v>42</v>
      </c>
      <c r="B569" s="28" t="s">
        <v>535</v>
      </c>
      <c r="C569" s="28"/>
      <c r="D569" s="28"/>
      <c r="E569" s="28"/>
      <c r="F569" s="33">
        <f t="shared" ref="F569:G569" si="185">F570</f>
        <v>0</v>
      </c>
      <c r="G569" s="33">
        <f t="shared" si="185"/>
        <v>0</v>
      </c>
      <c r="H569" s="33">
        <f>H570</f>
        <v>40000</v>
      </c>
      <c r="I569" s="33">
        <f t="shared" ref="I569:I570" si="186">I570</f>
        <v>0</v>
      </c>
      <c r="J569" s="33">
        <f t="shared" si="165"/>
        <v>0</v>
      </c>
      <c r="K569" s="149">
        <v>0</v>
      </c>
    </row>
    <row r="570" spans="1:11" x14ac:dyDescent="0.25">
      <c r="A570" s="28">
        <v>421</v>
      </c>
      <c r="B570" s="28" t="s">
        <v>79</v>
      </c>
      <c r="C570" s="28"/>
      <c r="D570" s="28"/>
      <c r="E570" s="28"/>
      <c r="F570" s="33">
        <f t="shared" ref="F570:G570" si="187">F571</f>
        <v>0</v>
      </c>
      <c r="G570" s="33">
        <f t="shared" si="187"/>
        <v>0</v>
      </c>
      <c r="H570" s="33">
        <f>H571</f>
        <v>40000</v>
      </c>
      <c r="I570" s="33">
        <f t="shared" si="186"/>
        <v>0</v>
      </c>
      <c r="J570" s="33">
        <f t="shared" si="165"/>
        <v>0</v>
      </c>
      <c r="K570" s="149">
        <v>0</v>
      </c>
    </row>
    <row r="571" spans="1:11" x14ac:dyDescent="0.25">
      <c r="A571" s="102">
        <v>4214</v>
      </c>
      <c r="B571" s="102" t="s">
        <v>570</v>
      </c>
      <c r="C571" s="101"/>
      <c r="D571" s="101"/>
      <c r="E571" s="101"/>
      <c r="F571" s="100">
        <v>0</v>
      </c>
      <c r="G571" s="103"/>
      <c r="H571" s="100">
        <v>40000</v>
      </c>
      <c r="I571" s="168">
        <v>0</v>
      </c>
      <c r="J571" s="168">
        <f t="shared" si="165"/>
        <v>0</v>
      </c>
      <c r="K571" s="149">
        <v>0</v>
      </c>
    </row>
    <row r="572" spans="1:11" x14ac:dyDescent="0.25">
      <c r="A572" s="102"/>
      <c r="B572" s="102"/>
      <c r="C572" s="101"/>
      <c r="D572" s="101"/>
      <c r="E572" s="101"/>
      <c r="F572" s="100"/>
      <c r="G572" s="103"/>
      <c r="H572" s="100"/>
      <c r="I572" s="168"/>
      <c r="J572" s="168"/>
      <c r="K572" s="149"/>
    </row>
    <row r="573" spans="1:11" x14ac:dyDescent="0.25">
      <c r="A573" s="102"/>
      <c r="B573" s="102"/>
      <c r="C573" s="101"/>
      <c r="D573" s="101"/>
      <c r="E573" s="101"/>
      <c r="F573" s="100"/>
      <c r="G573" s="103"/>
      <c r="H573" s="100"/>
      <c r="I573" s="168"/>
      <c r="J573" s="168"/>
      <c r="K573" s="149"/>
    </row>
    <row r="574" spans="1:11" ht="13.8" x14ac:dyDescent="0.25">
      <c r="A574" s="155" t="s">
        <v>344</v>
      </c>
      <c r="B574" s="155"/>
      <c r="C574" s="155"/>
      <c r="D574" s="155"/>
      <c r="E574" s="155"/>
      <c r="F574" s="172">
        <f t="shared" ref="F574:G574" si="188">F579</f>
        <v>0</v>
      </c>
      <c r="G574" s="172">
        <f t="shared" si="188"/>
        <v>0</v>
      </c>
      <c r="H574" s="172">
        <f>H579</f>
        <v>184000</v>
      </c>
      <c r="I574" s="172">
        <f t="shared" ref="I574" si="189">I579</f>
        <v>8614.33</v>
      </c>
      <c r="J574" s="172">
        <f t="shared" si="165"/>
        <v>4.6817010869565214</v>
      </c>
      <c r="K574" s="172" t="e">
        <f>(I574/F574)*100</f>
        <v>#DIV/0!</v>
      </c>
    </row>
    <row r="575" spans="1:11" ht="13.8" x14ac:dyDescent="0.25">
      <c r="A575" s="155"/>
      <c r="B575" s="155" t="s">
        <v>345</v>
      </c>
      <c r="C575" s="155"/>
      <c r="D575" s="155"/>
      <c r="E575" s="155"/>
      <c r="F575" s="172"/>
      <c r="G575" s="185"/>
      <c r="H575" s="172"/>
      <c r="I575" s="196"/>
      <c r="J575" s="196"/>
      <c r="K575" s="196">
        <v>0</v>
      </c>
    </row>
    <row r="576" spans="1:11" ht="13.8" x14ac:dyDescent="0.25">
      <c r="A576" s="157" t="s">
        <v>326</v>
      </c>
      <c r="B576" s="157"/>
      <c r="C576" s="157"/>
      <c r="D576" s="157"/>
      <c r="E576" s="157"/>
      <c r="F576" s="173"/>
      <c r="G576" s="186"/>
      <c r="H576" s="173"/>
      <c r="I576" s="187"/>
      <c r="J576" s="187"/>
      <c r="K576" s="187"/>
    </row>
    <row r="577" spans="1:11" ht="13.8" x14ac:dyDescent="0.25">
      <c r="A577" s="188" t="s">
        <v>346</v>
      </c>
      <c r="B577" s="188"/>
      <c r="C577" s="188"/>
      <c r="D577" s="188"/>
      <c r="E577" s="188"/>
      <c r="F577" s="190"/>
      <c r="G577" s="189"/>
      <c r="H577" s="190"/>
      <c r="I577" s="191"/>
      <c r="J577" s="191"/>
      <c r="K577" s="191"/>
    </row>
    <row r="578" spans="1:11" ht="13.8" x14ac:dyDescent="0.25">
      <c r="A578" s="164" t="s">
        <v>347</v>
      </c>
      <c r="B578" s="164"/>
      <c r="C578" s="164"/>
      <c r="D578" s="164"/>
      <c r="E578" s="164"/>
      <c r="F578" s="171"/>
      <c r="G578" s="192"/>
      <c r="H578" s="171"/>
      <c r="I578" s="193"/>
      <c r="J578" s="193"/>
      <c r="K578" s="193"/>
    </row>
    <row r="579" spans="1:11" ht="13.8" x14ac:dyDescent="0.25">
      <c r="A579" s="164"/>
      <c r="B579" s="164" t="s">
        <v>348</v>
      </c>
      <c r="C579" s="164"/>
      <c r="D579" s="164"/>
      <c r="E579" s="164"/>
      <c r="F579" s="171">
        <f t="shared" ref="F579:G579" si="190">F581</f>
        <v>0</v>
      </c>
      <c r="G579" s="171">
        <f t="shared" si="190"/>
        <v>0</v>
      </c>
      <c r="H579" s="171">
        <f>H581</f>
        <v>184000</v>
      </c>
      <c r="I579" s="171">
        <f t="shared" ref="I579" si="191">I581</f>
        <v>8614.33</v>
      </c>
      <c r="J579" s="171">
        <f t="shared" si="165"/>
        <v>4.6817010869565214</v>
      </c>
      <c r="K579" s="171">
        <v>0</v>
      </c>
    </row>
    <row r="580" spans="1:11" ht="13.8" x14ac:dyDescent="0.25">
      <c r="A580" s="31"/>
      <c r="B580" s="31"/>
      <c r="C580" s="31"/>
      <c r="D580" s="31"/>
      <c r="E580" s="31"/>
      <c r="F580" s="32"/>
      <c r="G580" s="197"/>
      <c r="H580" s="32"/>
      <c r="I580" s="198"/>
      <c r="J580" s="198"/>
      <c r="K580" s="149"/>
    </row>
    <row r="581" spans="1:11" x14ac:dyDescent="0.25">
      <c r="A581" s="28">
        <v>42</v>
      </c>
      <c r="B581" s="28" t="s">
        <v>140</v>
      </c>
      <c r="C581" s="28"/>
      <c r="D581" s="28"/>
      <c r="E581" s="28"/>
      <c r="F581" s="33">
        <f t="shared" ref="F581:I581" si="192">F582</f>
        <v>0</v>
      </c>
      <c r="G581" s="33">
        <f t="shared" si="192"/>
        <v>0</v>
      </c>
      <c r="H581" s="33">
        <f t="shared" si="192"/>
        <v>184000</v>
      </c>
      <c r="I581" s="33">
        <f t="shared" si="192"/>
        <v>8614.33</v>
      </c>
      <c r="J581" s="33">
        <f t="shared" si="165"/>
        <v>4.6817010869565214</v>
      </c>
      <c r="K581" s="149">
        <v>0</v>
      </c>
    </row>
    <row r="582" spans="1:11" x14ac:dyDescent="0.25">
      <c r="A582" s="28">
        <v>421</v>
      </c>
      <c r="B582" s="28" t="s">
        <v>79</v>
      </c>
      <c r="C582" s="28"/>
      <c r="D582" s="28"/>
      <c r="E582" s="28"/>
      <c r="F582" s="33">
        <f t="shared" ref="F582:G582" si="193">SUM(F583:F584)</f>
        <v>0</v>
      </c>
      <c r="G582" s="33">
        <f t="shared" si="193"/>
        <v>0</v>
      </c>
      <c r="H582" s="33">
        <f>SUM(H583:H584)</f>
        <v>184000</v>
      </c>
      <c r="I582" s="33">
        <f t="shared" ref="I582" si="194">SUM(I583:I584)</f>
        <v>8614.33</v>
      </c>
      <c r="J582" s="33">
        <f t="shared" si="165"/>
        <v>4.6817010869565214</v>
      </c>
      <c r="K582" s="149">
        <v>0</v>
      </c>
    </row>
    <row r="583" spans="1:11" x14ac:dyDescent="0.25">
      <c r="A583" s="27">
        <v>4214</v>
      </c>
      <c r="B583" s="27" t="s">
        <v>105</v>
      </c>
      <c r="C583" s="27"/>
      <c r="D583" s="27"/>
      <c r="E583" s="27"/>
      <c r="F583" s="100">
        <v>0</v>
      </c>
      <c r="G583" s="34"/>
      <c r="H583" s="34">
        <v>20000</v>
      </c>
      <c r="I583" s="168">
        <v>0</v>
      </c>
      <c r="J583" s="168">
        <f t="shared" si="165"/>
        <v>0</v>
      </c>
      <c r="K583" s="149">
        <v>0</v>
      </c>
    </row>
    <row r="584" spans="1:11" ht="13.8" x14ac:dyDescent="0.25">
      <c r="A584" s="27">
        <v>4214</v>
      </c>
      <c r="B584" s="101" t="s">
        <v>501</v>
      </c>
      <c r="C584" s="27"/>
      <c r="D584" s="27"/>
      <c r="E584" s="27"/>
      <c r="F584" s="34">
        <v>0</v>
      </c>
      <c r="G584" s="32"/>
      <c r="H584" s="34">
        <v>164000</v>
      </c>
      <c r="I584" s="100">
        <v>8614.33</v>
      </c>
      <c r="J584" s="100">
        <f t="shared" si="165"/>
        <v>5.2526402439024391</v>
      </c>
      <c r="K584" s="149">
        <v>0</v>
      </c>
    </row>
    <row r="585" spans="1:11" ht="13.8" x14ac:dyDescent="0.25">
      <c r="A585" s="27"/>
      <c r="B585" s="101"/>
      <c r="C585" s="27"/>
      <c r="D585" s="27"/>
      <c r="E585" s="27"/>
      <c r="F585" s="34"/>
      <c r="G585" s="32"/>
      <c r="H585" s="34"/>
      <c r="I585" s="100"/>
      <c r="J585" s="100"/>
      <c r="K585" s="149"/>
    </row>
    <row r="586" spans="1:11" ht="13.8" x14ac:dyDescent="0.25">
      <c r="A586" s="27"/>
      <c r="B586" s="101"/>
      <c r="C586" s="27"/>
      <c r="D586" s="27"/>
      <c r="E586" s="27"/>
      <c r="F586" s="34"/>
      <c r="G586" s="32"/>
      <c r="H586" s="34"/>
      <c r="I586" s="100"/>
      <c r="J586" s="100"/>
      <c r="K586" s="149"/>
    </row>
    <row r="587" spans="1:11" ht="13.8" x14ac:dyDescent="0.25">
      <c r="A587" s="155" t="s">
        <v>349</v>
      </c>
      <c r="B587" s="155"/>
      <c r="C587" s="155"/>
      <c r="D587" s="155"/>
      <c r="E587" s="155"/>
      <c r="F587" s="172">
        <f>F590+F601+F625+F631</f>
        <v>190725.97</v>
      </c>
      <c r="G587" s="172">
        <f>G590+G601+G625+G631</f>
        <v>0</v>
      </c>
      <c r="H587" s="172">
        <f>H590+H601+H625+H631+H619</f>
        <v>15217437.5</v>
      </c>
      <c r="I587" s="172">
        <f>I590+I601+I625+I631+I619</f>
        <v>98923.939999999988</v>
      </c>
      <c r="J587" s="172">
        <f t="shared" si="165"/>
        <v>0.65006963228861614</v>
      </c>
      <c r="K587" s="172">
        <f>(I587/F587)*100</f>
        <v>51.867053029013299</v>
      </c>
    </row>
    <row r="588" spans="1:11" ht="13.8" x14ac:dyDescent="0.25">
      <c r="A588" s="157" t="s">
        <v>350</v>
      </c>
      <c r="B588" s="157"/>
      <c r="C588" s="157"/>
      <c r="D588" s="157"/>
      <c r="E588" s="157"/>
      <c r="F588" s="173"/>
      <c r="G588" s="186"/>
      <c r="H588" s="173"/>
      <c r="I588" s="187"/>
      <c r="J588" s="187"/>
      <c r="K588" s="187"/>
    </row>
    <row r="589" spans="1:11" ht="13.8" x14ac:dyDescent="0.25">
      <c r="A589" s="188" t="s">
        <v>346</v>
      </c>
      <c r="B589" s="188"/>
      <c r="C589" s="188"/>
      <c r="D589" s="188"/>
      <c r="E589" s="188"/>
      <c r="F589" s="190"/>
      <c r="G589" s="189"/>
      <c r="H589" s="190"/>
      <c r="I589" s="191"/>
      <c r="J589" s="191"/>
      <c r="K589" s="191"/>
    </row>
    <row r="590" spans="1:11" ht="13.8" x14ac:dyDescent="0.25">
      <c r="A590" s="164" t="s">
        <v>351</v>
      </c>
      <c r="B590" s="164"/>
      <c r="C590" s="164"/>
      <c r="D590" s="164"/>
      <c r="E590" s="164"/>
      <c r="F590" s="171">
        <f t="shared" ref="F590:G590" si="195">F592+F597</f>
        <v>14656.77</v>
      </c>
      <c r="G590" s="171">
        <f t="shared" si="195"/>
        <v>0</v>
      </c>
      <c r="H590" s="171">
        <f>H592+H597</f>
        <v>45500</v>
      </c>
      <c r="I590" s="171">
        <f>I592+I597</f>
        <v>35495.18</v>
      </c>
      <c r="J590" s="171">
        <f t="shared" si="165"/>
        <v>78.011384615384614</v>
      </c>
      <c r="K590" s="171">
        <f>(I590/F590)*100</f>
        <v>242.17600467224361</v>
      </c>
    </row>
    <row r="591" spans="1:11" ht="13.8" x14ac:dyDescent="0.25">
      <c r="A591" s="27"/>
      <c r="B591" s="101"/>
      <c r="C591" s="27"/>
      <c r="D591" s="27"/>
      <c r="E591" s="27"/>
      <c r="F591" s="34"/>
      <c r="G591" s="32"/>
      <c r="H591" s="34"/>
      <c r="I591" s="100"/>
      <c r="J591" s="100"/>
      <c r="K591" s="149"/>
    </row>
    <row r="592" spans="1:11" x14ac:dyDescent="0.25">
      <c r="A592" s="28">
        <v>32</v>
      </c>
      <c r="B592" s="28" t="s">
        <v>7</v>
      </c>
      <c r="C592" s="28"/>
      <c r="D592" s="28"/>
      <c r="E592" s="28"/>
      <c r="F592" s="33">
        <f t="shared" ref="F592:G592" si="196">F593</f>
        <v>8656.77</v>
      </c>
      <c r="G592" s="33">
        <f t="shared" si="196"/>
        <v>0</v>
      </c>
      <c r="H592" s="33">
        <f>H593</f>
        <v>33500</v>
      </c>
      <c r="I592" s="33">
        <f>I593</f>
        <v>29495.18</v>
      </c>
      <c r="J592" s="33">
        <f t="shared" ref="J592:J655" si="197">(I592/H592)*100</f>
        <v>88.045313432835826</v>
      </c>
      <c r="K592" s="149">
        <f>(I592/F592)*100</f>
        <v>340.71807383123269</v>
      </c>
    </row>
    <row r="593" spans="1:13" x14ac:dyDescent="0.25">
      <c r="A593" s="28">
        <v>323</v>
      </c>
      <c r="B593" s="28" t="s">
        <v>75</v>
      </c>
      <c r="C593" s="28"/>
      <c r="D593" s="28"/>
      <c r="E593" s="28"/>
      <c r="F593" s="33">
        <f>SUM(F594:F596)</f>
        <v>8656.77</v>
      </c>
      <c r="G593" s="33">
        <f t="shared" ref="G593" si="198">SUM(G594:G595)</f>
        <v>0</v>
      </c>
      <c r="H593" s="33">
        <f>SUM(H594:H596)</f>
        <v>33500</v>
      </c>
      <c r="I593" s="33">
        <f>SUM(I594:I596)</f>
        <v>29495.18</v>
      </c>
      <c r="J593" s="33">
        <f t="shared" si="197"/>
        <v>88.045313432835826</v>
      </c>
      <c r="K593" s="149">
        <f>(I593/F593)*100</f>
        <v>340.71807383123269</v>
      </c>
    </row>
    <row r="594" spans="1:13" ht="13.8" x14ac:dyDescent="0.25">
      <c r="A594" s="27">
        <v>3233</v>
      </c>
      <c r="B594" s="101" t="s">
        <v>352</v>
      </c>
      <c r="C594" s="27"/>
      <c r="D594" s="27"/>
      <c r="E594" s="27"/>
      <c r="F594" s="34">
        <v>1228.8800000000001</v>
      </c>
      <c r="G594" s="32"/>
      <c r="H594" s="34">
        <v>0</v>
      </c>
      <c r="I594" s="100">
        <v>0</v>
      </c>
      <c r="J594" s="100"/>
      <c r="K594" s="149">
        <v>0</v>
      </c>
    </row>
    <row r="595" spans="1:13" ht="13.8" x14ac:dyDescent="0.25">
      <c r="A595" s="27">
        <v>3234</v>
      </c>
      <c r="B595" s="101" t="s">
        <v>353</v>
      </c>
      <c r="C595" s="27"/>
      <c r="D595" s="27"/>
      <c r="E595" s="27"/>
      <c r="F595" s="34">
        <v>5804.56</v>
      </c>
      <c r="G595" s="32"/>
      <c r="H595" s="34">
        <v>25000</v>
      </c>
      <c r="I595" s="100">
        <v>21456.18</v>
      </c>
      <c r="J595" s="100">
        <f t="shared" si="197"/>
        <v>85.824719999999999</v>
      </c>
      <c r="K595" s="149">
        <f>(I595/F595)*100</f>
        <v>369.64352164505146</v>
      </c>
    </row>
    <row r="596" spans="1:13" ht="13.8" x14ac:dyDescent="0.25">
      <c r="A596" s="26">
        <v>3239</v>
      </c>
      <c r="B596" s="102" t="s">
        <v>434</v>
      </c>
      <c r="C596" s="27"/>
      <c r="D596" s="27"/>
      <c r="E596" s="27"/>
      <c r="F596" s="34">
        <v>1623.33</v>
      </c>
      <c r="G596" s="32"/>
      <c r="H596" s="34">
        <v>8500</v>
      </c>
      <c r="I596" s="100">
        <v>8039</v>
      </c>
      <c r="J596" s="100">
        <f t="shared" si="197"/>
        <v>94.576470588235296</v>
      </c>
      <c r="K596" s="149">
        <v>0</v>
      </c>
    </row>
    <row r="597" spans="1:13" x14ac:dyDescent="0.25">
      <c r="A597" s="24">
        <v>36</v>
      </c>
      <c r="B597" s="24" t="s">
        <v>109</v>
      </c>
      <c r="C597" s="28"/>
      <c r="D597" s="28"/>
      <c r="E597" s="28"/>
      <c r="F597" s="33">
        <f t="shared" ref="F597:G597" si="199">F598</f>
        <v>6000</v>
      </c>
      <c r="G597" s="33">
        <f t="shared" si="199"/>
        <v>0</v>
      </c>
      <c r="H597" s="33">
        <f>H598</f>
        <v>12000</v>
      </c>
      <c r="I597" s="33">
        <f t="shared" ref="I597:I598" si="200">I598</f>
        <v>6000</v>
      </c>
      <c r="J597" s="33">
        <f t="shared" si="197"/>
        <v>50</v>
      </c>
      <c r="K597" s="149">
        <f>(I597/F597)*100</f>
        <v>100</v>
      </c>
    </row>
    <row r="598" spans="1:13" x14ac:dyDescent="0.25">
      <c r="A598" s="24">
        <v>363</v>
      </c>
      <c r="B598" s="24" t="s">
        <v>109</v>
      </c>
      <c r="C598" s="28"/>
      <c r="D598" s="28"/>
      <c r="E598" s="28"/>
      <c r="F598" s="33">
        <f t="shared" ref="F598:G598" si="201">F599</f>
        <v>6000</v>
      </c>
      <c r="G598" s="33">
        <f t="shared" si="201"/>
        <v>0</v>
      </c>
      <c r="H598" s="33">
        <f>H599</f>
        <v>12000</v>
      </c>
      <c r="I598" s="33">
        <f t="shared" si="200"/>
        <v>6000</v>
      </c>
      <c r="J598" s="33">
        <f t="shared" si="197"/>
        <v>50</v>
      </c>
      <c r="K598" s="149">
        <f>(I598/F598)*100</f>
        <v>100</v>
      </c>
    </row>
    <row r="599" spans="1:13" ht="13.8" x14ac:dyDescent="0.25">
      <c r="A599" s="26">
        <v>3631</v>
      </c>
      <c r="B599" s="102" t="s">
        <v>354</v>
      </c>
      <c r="C599" s="27"/>
      <c r="D599" s="27"/>
      <c r="E599" s="27"/>
      <c r="F599" s="34">
        <v>6000</v>
      </c>
      <c r="G599" s="32"/>
      <c r="H599" s="34">
        <v>12000</v>
      </c>
      <c r="I599" s="100">
        <v>6000</v>
      </c>
      <c r="J599" s="100">
        <f t="shared" si="197"/>
        <v>50</v>
      </c>
      <c r="K599" s="149">
        <f>(I599/F599)*100</f>
        <v>100</v>
      </c>
    </row>
    <row r="600" spans="1:13" ht="13.8" x14ac:dyDescent="0.25">
      <c r="A600" s="26"/>
      <c r="B600" s="102"/>
      <c r="C600" s="27"/>
      <c r="D600" s="27"/>
      <c r="E600" s="27"/>
      <c r="F600" s="34"/>
      <c r="G600" s="32"/>
      <c r="H600" s="34"/>
      <c r="I600" s="100"/>
      <c r="J600" s="100"/>
      <c r="K600" s="149"/>
    </row>
    <row r="601" spans="1:13" ht="13.8" x14ac:dyDescent="0.25">
      <c r="A601" s="164" t="s">
        <v>593</v>
      </c>
      <c r="B601" s="164"/>
      <c r="C601" s="164"/>
      <c r="D601" s="164"/>
      <c r="E601" s="164"/>
      <c r="F601" s="171">
        <f t="shared" ref="F601:G603" si="202">F602</f>
        <v>9875</v>
      </c>
      <c r="G601" s="171">
        <f t="shared" si="202"/>
        <v>0</v>
      </c>
      <c r="H601" s="171">
        <f>H606+H614</f>
        <v>15049937.5</v>
      </c>
      <c r="I601" s="171">
        <f>I606+I614</f>
        <v>61250</v>
      </c>
      <c r="J601" s="171">
        <f t="shared" si="197"/>
        <v>0.40697843429582348</v>
      </c>
      <c r="K601" s="171">
        <f>(I601/F601)*100</f>
        <v>620.25316455696202</v>
      </c>
    </row>
    <row r="602" spans="1:13" x14ac:dyDescent="0.25">
      <c r="A602" s="24">
        <v>42</v>
      </c>
      <c r="B602" s="24" t="s">
        <v>337</v>
      </c>
      <c r="C602" s="28"/>
      <c r="D602" s="28"/>
      <c r="E602" s="28"/>
      <c r="F602" s="33">
        <f t="shared" si="202"/>
        <v>9875</v>
      </c>
      <c r="G602" s="33">
        <f t="shared" si="202"/>
        <v>0</v>
      </c>
      <c r="H602" s="33">
        <f t="shared" ref="H602:H603" si="203">H603</f>
        <v>0</v>
      </c>
      <c r="I602" s="33">
        <f t="shared" ref="I602:I603" si="204">I603</f>
        <v>0</v>
      </c>
      <c r="J602" s="33">
        <v>0</v>
      </c>
      <c r="K602" s="149">
        <f>(I602/F602)*100</f>
        <v>0</v>
      </c>
    </row>
    <row r="603" spans="1:13" x14ac:dyDescent="0.25">
      <c r="A603" s="24">
        <v>421</v>
      </c>
      <c r="B603" s="24" t="s">
        <v>79</v>
      </c>
      <c r="C603" s="28"/>
      <c r="D603" s="28"/>
      <c r="E603" s="28"/>
      <c r="F603" s="33">
        <f t="shared" si="202"/>
        <v>9875</v>
      </c>
      <c r="G603" s="33">
        <f t="shared" si="202"/>
        <v>0</v>
      </c>
      <c r="H603" s="33">
        <f t="shared" si="203"/>
        <v>0</v>
      </c>
      <c r="I603" s="33">
        <f t="shared" si="204"/>
        <v>0</v>
      </c>
      <c r="J603" s="33">
        <v>0</v>
      </c>
      <c r="K603" s="149">
        <f>(I603/F603)*100</f>
        <v>0</v>
      </c>
    </row>
    <row r="604" spans="1:13" ht="13.8" x14ac:dyDescent="0.25">
      <c r="A604" s="102">
        <v>4214</v>
      </c>
      <c r="B604" s="102" t="s">
        <v>241</v>
      </c>
      <c r="C604" s="101"/>
      <c r="D604" s="101"/>
      <c r="E604" s="101"/>
      <c r="F604" s="100">
        <v>9875</v>
      </c>
      <c r="G604" s="197"/>
      <c r="H604" s="100">
        <v>0</v>
      </c>
      <c r="I604" s="100">
        <v>0</v>
      </c>
      <c r="J604" s="100">
        <v>0</v>
      </c>
      <c r="K604" s="149">
        <f>(I604/F604)*100</f>
        <v>0</v>
      </c>
    </row>
    <row r="605" spans="1:13" ht="13.8" x14ac:dyDescent="0.25">
      <c r="A605" s="102"/>
      <c r="B605" s="102"/>
      <c r="C605" s="101"/>
      <c r="D605" s="101"/>
      <c r="E605" s="101"/>
      <c r="F605" s="100"/>
      <c r="G605" s="197"/>
      <c r="H605" s="100"/>
      <c r="I605" s="100"/>
      <c r="J605" s="100"/>
      <c r="K605" s="149"/>
    </row>
    <row r="606" spans="1:13" s="3" customFormat="1" ht="13.8" x14ac:dyDescent="0.25">
      <c r="A606" s="24">
        <v>32</v>
      </c>
      <c r="B606" s="24" t="s">
        <v>7</v>
      </c>
      <c r="C606" s="28"/>
      <c r="D606" s="28"/>
      <c r="E606" s="28"/>
      <c r="F606" s="33">
        <v>0</v>
      </c>
      <c r="G606" s="32"/>
      <c r="H606" s="33">
        <f>H607</f>
        <v>1162437.5</v>
      </c>
      <c r="I606" s="33">
        <f>I607</f>
        <v>61250</v>
      </c>
      <c r="J606" s="33">
        <f t="shared" si="197"/>
        <v>5.2691004892736171</v>
      </c>
      <c r="K606" s="21">
        <v>0</v>
      </c>
      <c r="M606" s="47"/>
    </row>
    <row r="607" spans="1:13" s="3" customFormat="1" ht="13.8" x14ac:dyDescent="0.25">
      <c r="A607" s="24">
        <v>323</v>
      </c>
      <c r="B607" s="24" t="s">
        <v>75</v>
      </c>
      <c r="C607" s="28"/>
      <c r="D607" s="28"/>
      <c r="E607" s="28"/>
      <c r="F607" s="33">
        <v>0</v>
      </c>
      <c r="G607" s="32"/>
      <c r="H607" s="33">
        <f>SUM(H608:H613)</f>
        <v>1162437.5</v>
      </c>
      <c r="I607" s="33">
        <f>SUM(I608:I613)</f>
        <v>61250</v>
      </c>
      <c r="J607" s="33">
        <f t="shared" si="197"/>
        <v>5.2691004892736171</v>
      </c>
      <c r="K607" s="21">
        <v>0</v>
      </c>
      <c r="M607" s="47"/>
    </row>
    <row r="608" spans="1:13" ht="13.8" x14ac:dyDescent="0.25">
      <c r="A608" s="102">
        <v>3233</v>
      </c>
      <c r="B608" s="102" t="s">
        <v>571</v>
      </c>
      <c r="C608" s="101"/>
      <c r="D608" s="101"/>
      <c r="E608" s="101"/>
      <c r="F608" s="100">
        <v>0</v>
      </c>
      <c r="G608" s="197"/>
      <c r="H608" s="100">
        <v>3750</v>
      </c>
      <c r="I608" s="100">
        <v>0</v>
      </c>
      <c r="J608" s="100">
        <f t="shared" si="197"/>
        <v>0</v>
      </c>
      <c r="K608" s="149">
        <v>0</v>
      </c>
    </row>
    <row r="609" spans="1:13" ht="13.8" x14ac:dyDescent="0.25">
      <c r="A609" s="102">
        <v>3233</v>
      </c>
      <c r="B609" s="102" t="s">
        <v>572</v>
      </c>
      <c r="C609" s="101"/>
      <c r="D609" s="101"/>
      <c r="E609" s="101"/>
      <c r="F609" s="100">
        <v>0</v>
      </c>
      <c r="G609" s="197"/>
      <c r="H609" s="100">
        <v>63125</v>
      </c>
      <c r="I609" s="100">
        <v>0</v>
      </c>
      <c r="J609" s="100">
        <f t="shared" si="197"/>
        <v>0</v>
      </c>
      <c r="K609" s="149">
        <v>0</v>
      </c>
    </row>
    <row r="610" spans="1:13" ht="13.8" x14ac:dyDescent="0.25">
      <c r="A610" s="102">
        <v>3237</v>
      </c>
      <c r="B610" s="102" t="s">
        <v>573</v>
      </c>
      <c r="C610" s="101"/>
      <c r="D610" s="101"/>
      <c r="E610" s="101"/>
      <c r="F610" s="100">
        <v>0</v>
      </c>
      <c r="G610" s="197"/>
      <c r="H610" s="100">
        <v>86250</v>
      </c>
      <c r="I610" s="100">
        <v>0</v>
      </c>
      <c r="J610" s="100">
        <f t="shared" si="197"/>
        <v>0</v>
      </c>
      <c r="K610" s="149">
        <v>0</v>
      </c>
    </row>
    <row r="611" spans="1:13" ht="13.8" x14ac:dyDescent="0.25">
      <c r="A611" s="102">
        <v>3237</v>
      </c>
      <c r="B611" s="102" t="s">
        <v>574</v>
      </c>
      <c r="C611" s="101"/>
      <c r="D611" s="101"/>
      <c r="E611" s="101"/>
      <c r="F611" s="100">
        <v>0</v>
      </c>
      <c r="G611" s="197"/>
      <c r="H611" s="100">
        <v>694375</v>
      </c>
      <c r="I611" s="100">
        <v>0</v>
      </c>
      <c r="J611" s="100">
        <f t="shared" si="197"/>
        <v>0</v>
      </c>
      <c r="K611" s="149">
        <v>0</v>
      </c>
    </row>
    <row r="612" spans="1:13" ht="13.8" x14ac:dyDescent="0.25">
      <c r="A612" s="102">
        <v>3237</v>
      </c>
      <c r="B612" s="102" t="s">
        <v>575</v>
      </c>
      <c r="C612" s="101"/>
      <c r="D612" s="101"/>
      <c r="E612" s="101"/>
      <c r="F612" s="100">
        <v>0</v>
      </c>
      <c r="G612" s="197"/>
      <c r="H612" s="100">
        <v>220937.5</v>
      </c>
      <c r="I612" s="100">
        <v>0</v>
      </c>
      <c r="J612" s="100">
        <f t="shared" si="197"/>
        <v>0</v>
      </c>
      <c r="K612" s="149">
        <v>0</v>
      </c>
    </row>
    <row r="613" spans="1:13" ht="13.8" x14ac:dyDescent="0.25">
      <c r="A613" s="102">
        <v>3237</v>
      </c>
      <c r="B613" s="102" t="s">
        <v>576</v>
      </c>
      <c r="C613" s="101"/>
      <c r="D613" s="101"/>
      <c r="E613" s="101"/>
      <c r="F613" s="100">
        <v>0</v>
      </c>
      <c r="G613" s="197"/>
      <c r="H613" s="100">
        <v>94000</v>
      </c>
      <c r="I613" s="100">
        <v>61250</v>
      </c>
      <c r="J613" s="100">
        <f t="shared" si="197"/>
        <v>65.159574468085097</v>
      </c>
      <c r="K613" s="149">
        <v>0</v>
      </c>
    </row>
    <row r="614" spans="1:13" s="3" customFormat="1" ht="13.8" x14ac:dyDescent="0.25">
      <c r="A614" s="24">
        <v>42</v>
      </c>
      <c r="B614" s="24" t="s">
        <v>577</v>
      </c>
      <c r="C614" s="28"/>
      <c r="D614" s="28"/>
      <c r="E614" s="28"/>
      <c r="F614" s="33">
        <v>0</v>
      </c>
      <c r="G614" s="32"/>
      <c r="H614" s="33">
        <f>H615</f>
        <v>13887500</v>
      </c>
      <c r="I614" s="33">
        <f>I615</f>
        <v>0</v>
      </c>
      <c r="J614" s="33">
        <f t="shared" si="197"/>
        <v>0</v>
      </c>
      <c r="K614" s="21">
        <v>0</v>
      </c>
      <c r="M614" s="47"/>
    </row>
    <row r="615" spans="1:13" s="3" customFormat="1" ht="13.8" x14ac:dyDescent="0.25">
      <c r="A615" s="24">
        <v>421</v>
      </c>
      <c r="B615" s="24" t="s">
        <v>79</v>
      </c>
      <c r="C615" s="28"/>
      <c r="D615" s="28"/>
      <c r="E615" s="28"/>
      <c r="F615" s="33">
        <v>0</v>
      </c>
      <c r="G615" s="32"/>
      <c r="H615" s="33">
        <f>H616</f>
        <v>13887500</v>
      </c>
      <c r="I615" s="33">
        <f>I616</f>
        <v>0</v>
      </c>
      <c r="J615" s="33">
        <f t="shared" si="197"/>
        <v>0</v>
      </c>
      <c r="K615" s="21">
        <v>0</v>
      </c>
      <c r="M615" s="47"/>
    </row>
    <row r="616" spans="1:13" ht="13.8" x14ac:dyDescent="0.25">
      <c r="A616" s="102">
        <v>4214</v>
      </c>
      <c r="B616" s="102" t="s">
        <v>578</v>
      </c>
      <c r="C616" s="101"/>
      <c r="D616" s="101"/>
      <c r="E616" s="101"/>
      <c r="F616" s="100">
        <v>0</v>
      </c>
      <c r="G616" s="197"/>
      <c r="H616" s="100">
        <v>13887500</v>
      </c>
      <c r="I616" s="100">
        <v>0</v>
      </c>
      <c r="J616" s="100">
        <f t="shared" si="197"/>
        <v>0</v>
      </c>
      <c r="K616" s="149">
        <v>0</v>
      </c>
    </row>
    <row r="617" spans="1:13" ht="13.8" x14ac:dyDescent="0.25">
      <c r="A617" s="102"/>
      <c r="B617" s="102"/>
      <c r="C617" s="101"/>
      <c r="D617" s="101"/>
      <c r="E617" s="101"/>
      <c r="F617" s="100"/>
      <c r="G617" s="197"/>
      <c r="H617" s="100"/>
      <c r="I617" s="100"/>
      <c r="J617" s="100"/>
      <c r="K617" s="149"/>
    </row>
    <row r="618" spans="1:13" ht="13.8" x14ac:dyDescent="0.25">
      <c r="A618" s="102"/>
      <c r="B618" s="102"/>
      <c r="C618" s="101"/>
      <c r="D618" s="101"/>
      <c r="E618" s="101"/>
      <c r="F618" s="100"/>
      <c r="G618" s="197"/>
      <c r="H618" s="100"/>
      <c r="I618" s="100"/>
      <c r="J618" s="100"/>
      <c r="K618" s="149"/>
    </row>
    <row r="619" spans="1:13" ht="13.8" x14ac:dyDescent="0.25">
      <c r="A619" s="164" t="s">
        <v>712</v>
      </c>
      <c r="B619" s="164"/>
      <c r="C619" s="164"/>
      <c r="D619" s="164"/>
      <c r="E619" s="164"/>
      <c r="F619" s="171">
        <f t="shared" ref="F619:G619" si="205">F620</f>
        <v>0</v>
      </c>
      <c r="G619" s="171">
        <f t="shared" si="205"/>
        <v>0</v>
      </c>
      <c r="H619" s="171">
        <f>H620</f>
        <v>100000</v>
      </c>
      <c r="I619" s="171">
        <f t="shared" ref="I619" si="206">I620</f>
        <v>0</v>
      </c>
      <c r="J619" s="171">
        <f t="shared" si="197"/>
        <v>0</v>
      </c>
      <c r="K619" s="171">
        <v>0</v>
      </c>
    </row>
    <row r="620" spans="1:13" x14ac:dyDescent="0.25">
      <c r="A620" s="24">
        <v>42</v>
      </c>
      <c r="B620" s="24" t="s">
        <v>523</v>
      </c>
      <c r="C620" s="28"/>
      <c r="D620" s="28"/>
      <c r="E620" s="28"/>
      <c r="F620" s="33">
        <f t="shared" ref="F620:G620" si="207">SUM(F621:F623)</f>
        <v>0</v>
      </c>
      <c r="G620" s="33">
        <f t="shared" si="207"/>
        <v>0</v>
      </c>
      <c r="H620" s="33">
        <f>SUM(H621:H623)</f>
        <v>100000</v>
      </c>
      <c r="I620" s="33">
        <f t="shared" ref="I620" si="208">SUM(I621:I623)</f>
        <v>0</v>
      </c>
      <c r="J620" s="33">
        <f t="shared" si="197"/>
        <v>0</v>
      </c>
      <c r="K620" s="149">
        <v>0</v>
      </c>
    </row>
    <row r="621" spans="1:13" ht="13.8" x14ac:dyDescent="0.25">
      <c r="A621" s="26">
        <v>421</v>
      </c>
      <c r="B621" s="102" t="s">
        <v>79</v>
      </c>
      <c r="C621" s="101"/>
      <c r="D621" s="101"/>
      <c r="E621" s="101"/>
      <c r="F621" s="100">
        <v>0</v>
      </c>
      <c r="G621" s="197"/>
      <c r="H621" s="34">
        <v>100000</v>
      </c>
      <c r="I621" s="100">
        <v>0</v>
      </c>
      <c r="J621" s="100">
        <f t="shared" si="197"/>
        <v>0</v>
      </c>
      <c r="K621" s="149">
        <v>0</v>
      </c>
    </row>
    <row r="622" spans="1:13" ht="13.8" x14ac:dyDescent="0.25">
      <c r="A622" s="26">
        <v>4214</v>
      </c>
      <c r="B622" s="102" t="s">
        <v>579</v>
      </c>
      <c r="C622" s="101"/>
      <c r="D622" s="101"/>
      <c r="E622" s="101"/>
      <c r="F622" s="100">
        <v>0</v>
      </c>
      <c r="G622" s="197"/>
      <c r="H622" s="34">
        <v>0</v>
      </c>
      <c r="I622" s="100">
        <v>0</v>
      </c>
      <c r="J622" s="100">
        <v>0</v>
      </c>
      <c r="K622" s="149">
        <v>0</v>
      </c>
    </row>
    <row r="623" spans="1:13" ht="13.8" x14ac:dyDescent="0.25">
      <c r="A623" s="26"/>
      <c r="B623" s="102"/>
      <c r="C623" s="101"/>
      <c r="D623" s="101"/>
      <c r="E623" s="101"/>
      <c r="F623" s="100"/>
      <c r="G623" s="197"/>
      <c r="H623" s="34"/>
      <c r="I623" s="100"/>
      <c r="J623" s="100"/>
      <c r="K623" s="149"/>
    </row>
    <row r="624" spans="1:13" ht="13.8" x14ac:dyDescent="0.25">
      <c r="A624" s="26"/>
      <c r="B624" s="102"/>
      <c r="C624" s="101"/>
      <c r="D624" s="101"/>
      <c r="E624" s="101"/>
      <c r="F624" s="100"/>
      <c r="G624" s="197"/>
      <c r="H624" s="34"/>
      <c r="I624" s="100"/>
      <c r="J624" s="100"/>
      <c r="K624" s="149"/>
    </row>
    <row r="625" spans="1:11" ht="13.8" x14ac:dyDescent="0.25">
      <c r="A625" s="164" t="s">
        <v>594</v>
      </c>
      <c r="B625" s="164"/>
      <c r="C625" s="164"/>
      <c r="D625" s="164"/>
      <c r="E625" s="164"/>
      <c r="F625" s="171">
        <f t="shared" ref="F625:G625" si="209">F626</f>
        <v>101525</v>
      </c>
      <c r="G625" s="171">
        <f t="shared" si="209"/>
        <v>0</v>
      </c>
      <c r="H625" s="171">
        <f>H626</f>
        <v>22000</v>
      </c>
      <c r="I625" s="171">
        <f t="shared" ref="I625" si="210">I626</f>
        <v>2178.7600000000002</v>
      </c>
      <c r="J625" s="171">
        <f t="shared" si="197"/>
        <v>9.9034545454545455</v>
      </c>
      <c r="K625" s="171">
        <f>(I625/F625)*100</f>
        <v>2.1460329967988181</v>
      </c>
    </row>
    <row r="626" spans="1:11" x14ac:dyDescent="0.25">
      <c r="A626" s="24">
        <v>422</v>
      </c>
      <c r="B626" s="24" t="s">
        <v>80</v>
      </c>
      <c r="C626" s="28"/>
      <c r="D626" s="28"/>
      <c r="E626" s="28"/>
      <c r="F626" s="33">
        <f t="shared" ref="F626:G626" si="211">SUM(F627:F629)</f>
        <v>101525</v>
      </c>
      <c r="G626" s="33">
        <f t="shared" si="211"/>
        <v>0</v>
      </c>
      <c r="H626" s="33">
        <f>SUM(H627:H629)</f>
        <v>22000</v>
      </c>
      <c r="I626" s="33">
        <f t="shared" ref="I626" si="212">SUM(I627:I629)</f>
        <v>2178.7600000000002</v>
      </c>
      <c r="J626" s="33">
        <f t="shared" si="197"/>
        <v>9.9034545454545455</v>
      </c>
      <c r="K626" s="149">
        <f>(I626/F626)*100</f>
        <v>2.1460329967988181</v>
      </c>
    </row>
    <row r="627" spans="1:11" ht="13.8" x14ac:dyDescent="0.25">
      <c r="A627" s="26">
        <v>4223</v>
      </c>
      <c r="B627" s="102" t="s">
        <v>129</v>
      </c>
      <c r="C627" s="101"/>
      <c r="D627" s="101"/>
      <c r="E627" s="101"/>
      <c r="F627" s="100">
        <v>6850</v>
      </c>
      <c r="G627" s="197"/>
      <c r="H627" s="34">
        <v>0</v>
      </c>
      <c r="I627" s="100">
        <v>0</v>
      </c>
      <c r="J627" s="100">
        <v>0</v>
      </c>
      <c r="K627" s="149">
        <f>(I627/F627)*100</f>
        <v>0</v>
      </c>
    </row>
    <row r="628" spans="1:11" ht="13.8" x14ac:dyDescent="0.25">
      <c r="A628" s="26">
        <v>4223</v>
      </c>
      <c r="B628" s="102" t="s">
        <v>355</v>
      </c>
      <c r="C628" s="101"/>
      <c r="D628" s="101"/>
      <c r="E628" s="101"/>
      <c r="F628" s="100">
        <v>0</v>
      </c>
      <c r="G628" s="197"/>
      <c r="H628" s="34">
        <v>22000</v>
      </c>
      <c r="I628" s="100">
        <v>2178.7600000000002</v>
      </c>
      <c r="J628" s="100">
        <f t="shared" si="197"/>
        <v>9.9034545454545455</v>
      </c>
      <c r="K628" s="149">
        <v>0</v>
      </c>
    </row>
    <row r="629" spans="1:11" ht="13.8" x14ac:dyDescent="0.25">
      <c r="A629" s="26">
        <v>4223</v>
      </c>
      <c r="B629" s="102" t="s">
        <v>356</v>
      </c>
      <c r="C629" s="101"/>
      <c r="D629" s="101"/>
      <c r="E629" s="101"/>
      <c r="F629" s="100">
        <v>94675</v>
      </c>
      <c r="G629" s="197"/>
      <c r="H629" s="34">
        <v>0</v>
      </c>
      <c r="I629" s="100">
        <v>0</v>
      </c>
      <c r="J629" s="100">
        <v>0</v>
      </c>
      <c r="K629" s="149">
        <v>0</v>
      </c>
    </row>
    <row r="630" spans="1:11" ht="13.8" x14ac:dyDescent="0.25">
      <c r="A630" s="26"/>
      <c r="B630" s="102"/>
      <c r="C630" s="101"/>
      <c r="D630" s="101"/>
      <c r="E630" s="101"/>
      <c r="F630" s="100"/>
      <c r="G630" s="197"/>
      <c r="H630" s="34"/>
      <c r="I630" s="100"/>
      <c r="J630" s="100"/>
      <c r="K630" s="149"/>
    </row>
    <row r="631" spans="1:11" ht="13.8" x14ac:dyDescent="0.25">
      <c r="A631" s="164" t="s">
        <v>595</v>
      </c>
      <c r="B631" s="164"/>
      <c r="C631" s="164"/>
      <c r="D631" s="164"/>
      <c r="E631" s="164"/>
      <c r="F631" s="171">
        <f t="shared" ref="F631:G631" si="213">F632</f>
        <v>64669.2</v>
      </c>
      <c r="G631" s="171">
        <f t="shared" si="213"/>
        <v>0</v>
      </c>
      <c r="H631" s="171">
        <f>H632</f>
        <v>0</v>
      </c>
      <c r="I631" s="171">
        <f t="shared" ref="I631:I632" si="214">I632</f>
        <v>0</v>
      </c>
      <c r="J631" s="171">
        <v>0</v>
      </c>
      <c r="K631" s="171">
        <v>0</v>
      </c>
    </row>
    <row r="632" spans="1:11" x14ac:dyDescent="0.25">
      <c r="A632" s="24">
        <v>425</v>
      </c>
      <c r="B632" s="24" t="s">
        <v>357</v>
      </c>
      <c r="C632" s="28"/>
      <c r="D632" s="28"/>
      <c r="E632" s="28"/>
      <c r="F632" s="33">
        <f t="shared" ref="F632:G632" si="215">F633</f>
        <v>64669.2</v>
      </c>
      <c r="G632" s="33">
        <f t="shared" si="215"/>
        <v>0</v>
      </c>
      <c r="H632" s="33">
        <f>H633</f>
        <v>0</v>
      </c>
      <c r="I632" s="33">
        <f t="shared" si="214"/>
        <v>0</v>
      </c>
      <c r="J632" s="33">
        <v>0</v>
      </c>
      <c r="K632" s="149">
        <v>0</v>
      </c>
    </row>
    <row r="633" spans="1:11" ht="13.8" x14ac:dyDescent="0.25">
      <c r="A633" s="26">
        <v>4251</v>
      </c>
      <c r="B633" s="102" t="s">
        <v>358</v>
      </c>
      <c r="C633" s="101"/>
      <c r="D633" s="101"/>
      <c r="E633" s="101"/>
      <c r="F633" s="100">
        <v>64669.2</v>
      </c>
      <c r="G633" s="197"/>
      <c r="H633" s="34">
        <v>0</v>
      </c>
      <c r="I633" s="100">
        <v>0</v>
      </c>
      <c r="J633" s="100">
        <v>0</v>
      </c>
      <c r="K633" s="149">
        <v>0</v>
      </c>
    </row>
    <row r="634" spans="1:11" ht="13.8" x14ac:dyDescent="0.25">
      <c r="A634" s="26"/>
      <c r="B634" s="102"/>
      <c r="C634" s="101"/>
      <c r="D634" s="101"/>
      <c r="E634" s="101"/>
      <c r="F634" s="100"/>
      <c r="G634" s="197"/>
      <c r="H634" s="34"/>
      <c r="I634" s="100"/>
      <c r="J634" s="100"/>
      <c r="K634" s="149"/>
    </row>
    <row r="635" spans="1:11" ht="13.8" x14ac:dyDescent="0.25">
      <c r="A635" s="26"/>
      <c r="B635" s="102"/>
      <c r="C635" s="101"/>
      <c r="D635" s="101"/>
      <c r="E635" s="101"/>
      <c r="F635" s="100"/>
      <c r="G635" s="197"/>
      <c r="H635" s="34"/>
      <c r="I635" s="100"/>
      <c r="J635" s="100"/>
      <c r="K635" s="149"/>
    </row>
    <row r="636" spans="1:11" ht="13.8" x14ac:dyDescent="0.25">
      <c r="A636" s="155" t="s">
        <v>359</v>
      </c>
      <c r="B636" s="155"/>
      <c r="C636" s="155"/>
      <c r="D636" s="155"/>
      <c r="E636" s="155"/>
      <c r="F636" s="172">
        <f t="shared" ref="F636:G636" si="216">F639</f>
        <v>29182.63</v>
      </c>
      <c r="G636" s="172">
        <f t="shared" si="216"/>
        <v>0</v>
      </c>
      <c r="H636" s="172">
        <f>H639</f>
        <v>61000</v>
      </c>
      <c r="I636" s="172">
        <f t="shared" ref="I636" si="217">I639</f>
        <v>22577.41</v>
      </c>
      <c r="J636" s="172">
        <f t="shared" si="197"/>
        <v>37.012147540983605</v>
      </c>
      <c r="K636" s="172">
        <f>(I636/F636)*100</f>
        <v>77.365919384236435</v>
      </c>
    </row>
    <row r="637" spans="1:11" ht="13.8" x14ac:dyDescent="0.25">
      <c r="A637" s="157" t="s">
        <v>350</v>
      </c>
      <c r="B637" s="157"/>
      <c r="C637" s="157"/>
      <c r="D637" s="157"/>
      <c r="E637" s="157"/>
      <c r="F637" s="173"/>
      <c r="G637" s="186"/>
      <c r="H637" s="173"/>
      <c r="I637" s="199"/>
      <c r="J637" s="199"/>
      <c r="K637" s="199"/>
    </row>
    <row r="638" spans="1:11" ht="13.8" x14ac:dyDescent="0.25">
      <c r="A638" s="188" t="s">
        <v>275</v>
      </c>
      <c r="B638" s="188"/>
      <c r="C638" s="188"/>
      <c r="D638" s="188"/>
      <c r="E638" s="188"/>
      <c r="F638" s="190"/>
      <c r="G638" s="189"/>
      <c r="H638" s="190"/>
      <c r="I638" s="200"/>
      <c r="J638" s="200"/>
      <c r="K638" s="200"/>
    </row>
    <row r="639" spans="1:11" ht="13.8" x14ac:dyDescent="0.25">
      <c r="A639" s="164" t="s">
        <v>360</v>
      </c>
      <c r="B639" s="164"/>
      <c r="C639" s="164"/>
      <c r="D639" s="164"/>
      <c r="E639" s="164"/>
      <c r="F639" s="171">
        <f t="shared" ref="F639:G639" si="218">F641</f>
        <v>29182.63</v>
      </c>
      <c r="G639" s="171">
        <f t="shared" si="218"/>
        <v>0</v>
      </c>
      <c r="H639" s="171">
        <f>H641</f>
        <v>61000</v>
      </c>
      <c r="I639" s="171">
        <f t="shared" ref="I639" si="219">I641</f>
        <v>22577.41</v>
      </c>
      <c r="J639" s="171">
        <f t="shared" si="197"/>
        <v>37.012147540983605</v>
      </c>
      <c r="K639" s="171">
        <f>(I639/F639)*100</f>
        <v>77.365919384236435</v>
      </c>
    </row>
    <row r="640" spans="1:11" ht="13.8" x14ac:dyDescent="0.25">
      <c r="A640" s="31"/>
      <c r="B640" s="31"/>
      <c r="C640" s="31"/>
      <c r="D640" s="31"/>
      <c r="E640" s="31"/>
      <c r="F640" s="32"/>
      <c r="G640" s="197"/>
      <c r="H640" s="32"/>
      <c r="I640" s="100"/>
      <c r="J640" s="100"/>
      <c r="K640" s="149"/>
    </row>
    <row r="641" spans="1:11" x14ac:dyDescent="0.25">
      <c r="A641" s="28">
        <v>32</v>
      </c>
      <c r="B641" s="28" t="s">
        <v>7</v>
      </c>
      <c r="C641" s="28"/>
      <c r="D641" s="28"/>
      <c r="E641" s="28"/>
      <c r="F641" s="33">
        <f t="shared" ref="F641:G641" si="220">SUM(F643:F646)</f>
        <v>29182.63</v>
      </c>
      <c r="G641" s="33">
        <f t="shared" si="220"/>
        <v>0</v>
      </c>
      <c r="H641" s="33">
        <f>SUM(H643:H646)</f>
        <v>61000</v>
      </c>
      <c r="I641" s="33">
        <f t="shared" ref="I641" si="221">SUM(I643:I646)</f>
        <v>22577.41</v>
      </c>
      <c r="J641" s="33">
        <f t="shared" si="197"/>
        <v>37.012147540983605</v>
      </c>
      <c r="K641" s="149">
        <f t="shared" ref="K641:K646" si="222">(I641/F641)*100</f>
        <v>77.365919384236435</v>
      </c>
    </row>
    <row r="642" spans="1:11" x14ac:dyDescent="0.25">
      <c r="A642" s="28">
        <v>323</v>
      </c>
      <c r="B642" s="28" t="s">
        <v>75</v>
      </c>
      <c r="C642" s="28"/>
      <c r="D642" s="28"/>
      <c r="E642" s="28"/>
      <c r="F642" s="33">
        <f t="shared" ref="F642:G642" si="223">SUM(F643:F646)</f>
        <v>29182.63</v>
      </c>
      <c r="G642" s="33">
        <f t="shared" si="223"/>
        <v>0</v>
      </c>
      <c r="H642" s="33">
        <f>SUM(H643:H646)</f>
        <v>61000</v>
      </c>
      <c r="I642" s="33">
        <f>SUM(I643:I646)</f>
        <v>22577.41</v>
      </c>
      <c r="J642" s="33">
        <f t="shared" si="197"/>
        <v>37.012147540983605</v>
      </c>
      <c r="K642" s="149">
        <f t="shared" si="222"/>
        <v>77.365919384236435</v>
      </c>
    </row>
    <row r="643" spans="1:11" x14ac:dyDescent="0.25">
      <c r="A643" s="27">
        <v>3234</v>
      </c>
      <c r="B643" s="27" t="s">
        <v>40</v>
      </c>
      <c r="C643" s="27"/>
      <c r="D643" s="27"/>
      <c r="E643" s="27"/>
      <c r="F643" s="34">
        <v>23078.75</v>
      </c>
      <c r="G643" s="34"/>
      <c r="H643" s="34">
        <v>40000</v>
      </c>
      <c r="I643" s="100">
        <v>15112.5</v>
      </c>
      <c r="J643" s="100">
        <f t="shared" si="197"/>
        <v>37.78125</v>
      </c>
      <c r="K643" s="149">
        <f t="shared" si="222"/>
        <v>65.482315983317989</v>
      </c>
    </row>
    <row r="644" spans="1:11" x14ac:dyDescent="0.25">
      <c r="A644" s="101">
        <v>3234</v>
      </c>
      <c r="B644" s="101" t="s">
        <v>115</v>
      </c>
      <c r="C644" s="101"/>
      <c r="D644" s="101"/>
      <c r="E644" s="101"/>
      <c r="F644" s="100">
        <v>0</v>
      </c>
      <c r="G644" s="34"/>
      <c r="H644" s="34">
        <v>3000</v>
      </c>
      <c r="I644" s="100">
        <v>874.21</v>
      </c>
      <c r="J644" s="100">
        <f t="shared" si="197"/>
        <v>29.140333333333334</v>
      </c>
      <c r="K644" s="149">
        <v>0</v>
      </c>
    </row>
    <row r="645" spans="1:11" ht="13.8" x14ac:dyDescent="0.25">
      <c r="A645" s="27">
        <v>3236</v>
      </c>
      <c r="B645" s="101" t="s">
        <v>130</v>
      </c>
      <c r="C645" s="27"/>
      <c r="D645" s="27"/>
      <c r="E645" s="27"/>
      <c r="F645" s="34">
        <v>1678.88</v>
      </c>
      <c r="G645" s="32"/>
      <c r="H645" s="34">
        <v>3000</v>
      </c>
      <c r="I645" s="100">
        <v>1040.7</v>
      </c>
      <c r="J645" s="100">
        <f t="shared" si="197"/>
        <v>34.690000000000005</v>
      </c>
      <c r="K645" s="149">
        <f t="shared" si="222"/>
        <v>61.987753740588957</v>
      </c>
    </row>
    <row r="646" spans="1:11" ht="13.8" x14ac:dyDescent="0.25">
      <c r="A646" s="26">
        <v>3236</v>
      </c>
      <c r="B646" s="101" t="s">
        <v>225</v>
      </c>
      <c r="C646" s="27"/>
      <c r="D646" s="27"/>
      <c r="E646" s="27"/>
      <c r="F646" s="34">
        <v>4425</v>
      </c>
      <c r="G646" s="32"/>
      <c r="H646" s="34">
        <v>15000</v>
      </c>
      <c r="I646" s="100">
        <v>5550</v>
      </c>
      <c r="J646" s="100">
        <f t="shared" si="197"/>
        <v>37</v>
      </c>
      <c r="K646" s="149">
        <f t="shared" si="222"/>
        <v>125.42372881355932</v>
      </c>
    </row>
    <row r="647" spans="1:11" ht="13.8" x14ac:dyDescent="0.25">
      <c r="A647" s="26"/>
      <c r="B647" s="102"/>
      <c r="C647" s="101"/>
      <c r="D647" s="101"/>
      <c r="E647" s="101"/>
      <c r="F647" s="100"/>
      <c r="G647" s="197"/>
      <c r="H647" s="34"/>
      <c r="I647" s="100"/>
      <c r="J647" s="100"/>
      <c r="K647" s="149"/>
    </row>
    <row r="648" spans="1:11" ht="13.8" x14ac:dyDescent="0.25">
      <c r="A648" s="155" t="s">
        <v>713</v>
      </c>
      <c r="B648" s="155"/>
      <c r="C648" s="155"/>
      <c r="D648" s="155"/>
      <c r="E648" s="155"/>
      <c r="F648" s="172">
        <f>F651+F660</f>
        <v>18702.349999999999</v>
      </c>
      <c r="G648" s="172">
        <f t="shared" ref="G648:H648" si="224">G651+G660</f>
        <v>0</v>
      </c>
      <c r="H648" s="172">
        <f t="shared" si="224"/>
        <v>1503000</v>
      </c>
      <c r="I648" s="172">
        <f>I651+I660</f>
        <v>990064.25</v>
      </c>
      <c r="J648" s="172">
        <f t="shared" si="197"/>
        <v>65.872538256819695</v>
      </c>
      <c r="K648" s="172">
        <f>(I648/F648)*100</f>
        <v>5293.7959668170042</v>
      </c>
    </row>
    <row r="649" spans="1:11" ht="13.8" x14ac:dyDescent="0.25">
      <c r="A649" s="157" t="s">
        <v>326</v>
      </c>
      <c r="B649" s="157"/>
      <c r="C649" s="157"/>
      <c r="D649" s="157"/>
      <c r="E649" s="157"/>
      <c r="F649" s="173"/>
      <c r="G649" s="186"/>
      <c r="H649" s="173"/>
      <c r="I649" s="187"/>
      <c r="J649" s="187"/>
      <c r="K649" s="187"/>
    </row>
    <row r="650" spans="1:11" ht="13.8" x14ac:dyDescent="0.25">
      <c r="A650" s="188" t="s">
        <v>346</v>
      </c>
      <c r="B650" s="188"/>
      <c r="C650" s="188"/>
      <c r="D650" s="188"/>
      <c r="E650" s="188"/>
      <c r="F650" s="190"/>
      <c r="G650" s="189"/>
      <c r="H650" s="190"/>
      <c r="I650" s="191"/>
      <c r="J650" s="191"/>
      <c r="K650" s="191"/>
    </row>
    <row r="651" spans="1:11" ht="13.8" x14ac:dyDescent="0.25">
      <c r="A651" s="164" t="s">
        <v>362</v>
      </c>
      <c r="B651" s="164"/>
      <c r="C651" s="164"/>
      <c r="D651" s="164"/>
      <c r="E651" s="164"/>
      <c r="F651" s="171">
        <f t="shared" ref="F651:G651" si="225">F654</f>
        <v>8702.35</v>
      </c>
      <c r="G651" s="171">
        <f t="shared" si="225"/>
        <v>0</v>
      </c>
      <c r="H651" s="171">
        <f>H654</f>
        <v>18000</v>
      </c>
      <c r="I651" s="171">
        <f t="shared" ref="I651" si="226">I654</f>
        <v>4335</v>
      </c>
      <c r="J651" s="171">
        <f t="shared" si="197"/>
        <v>24.083333333333336</v>
      </c>
      <c r="K651" s="171">
        <f>(I651/F651)*100</f>
        <v>49.81413066585462</v>
      </c>
    </row>
    <row r="652" spans="1:11" ht="13.8" x14ac:dyDescent="0.25">
      <c r="A652" s="164"/>
      <c r="B652" s="164" t="s">
        <v>363</v>
      </c>
      <c r="C652" s="164"/>
      <c r="D652" s="164"/>
      <c r="E652" s="164"/>
      <c r="F652" s="171"/>
      <c r="G652" s="192"/>
      <c r="H652" s="171"/>
      <c r="I652" s="193"/>
      <c r="J652" s="193"/>
      <c r="K652" s="193"/>
    </row>
    <row r="653" spans="1:11" ht="13.8" x14ac:dyDescent="0.25">
      <c r="A653" s="26"/>
      <c r="B653" s="102"/>
      <c r="C653" s="101"/>
      <c r="D653" s="101"/>
      <c r="E653" s="101"/>
      <c r="F653" s="100"/>
      <c r="G653" s="197"/>
      <c r="H653" s="34"/>
      <c r="I653" s="100"/>
      <c r="J653" s="100"/>
      <c r="K653" s="149"/>
    </row>
    <row r="654" spans="1:11" x14ac:dyDescent="0.25">
      <c r="A654" s="24">
        <v>32</v>
      </c>
      <c r="B654" s="24" t="s">
        <v>7</v>
      </c>
      <c r="C654" s="28"/>
      <c r="D654" s="28"/>
      <c r="E654" s="28"/>
      <c r="F654" s="33">
        <f t="shared" ref="F654:G654" si="227">F655</f>
        <v>8702.35</v>
      </c>
      <c r="G654" s="33">
        <f t="shared" si="227"/>
        <v>0</v>
      </c>
      <c r="H654" s="33">
        <f>H655</f>
        <v>18000</v>
      </c>
      <c r="I654" s="33">
        <f t="shared" ref="I654" si="228">I655</f>
        <v>4335</v>
      </c>
      <c r="J654" s="33">
        <f t="shared" si="197"/>
        <v>24.083333333333336</v>
      </c>
      <c r="K654" s="149">
        <f>(I654/F654)*100</f>
        <v>49.81413066585462</v>
      </c>
    </row>
    <row r="655" spans="1:11" x14ac:dyDescent="0.25">
      <c r="A655" s="24">
        <v>323</v>
      </c>
      <c r="B655" s="24" t="s">
        <v>75</v>
      </c>
      <c r="C655" s="28"/>
      <c r="D655" s="28"/>
      <c r="E655" s="28"/>
      <c r="F655" s="33">
        <f t="shared" ref="F655:I655" si="229">SUM(F656:F657)</f>
        <v>8702.35</v>
      </c>
      <c r="G655" s="33">
        <f t="shared" si="229"/>
        <v>0</v>
      </c>
      <c r="H655" s="33">
        <f t="shared" si="229"/>
        <v>18000</v>
      </c>
      <c r="I655" s="33">
        <f t="shared" si="229"/>
        <v>4335</v>
      </c>
      <c r="J655" s="33">
        <f t="shared" si="197"/>
        <v>24.083333333333336</v>
      </c>
      <c r="K655" s="149">
        <f>(I655/F655)*100</f>
        <v>49.81413066585462</v>
      </c>
    </row>
    <row r="656" spans="1:11" ht="13.8" x14ac:dyDescent="0.25">
      <c r="A656" s="26">
        <v>3232</v>
      </c>
      <c r="B656" s="102" t="s">
        <v>364</v>
      </c>
      <c r="C656" s="101"/>
      <c r="D656" s="101"/>
      <c r="E656" s="101"/>
      <c r="F656" s="234">
        <v>8702.35</v>
      </c>
      <c r="G656" s="197"/>
      <c r="H656" s="34">
        <v>8000</v>
      </c>
      <c r="I656" s="100">
        <v>4335</v>
      </c>
      <c r="J656" s="100">
        <f t="shared" ref="J656:J719" si="230">(I656/H656)*100</f>
        <v>54.1875</v>
      </c>
      <c r="K656" s="149">
        <f>(I656/F656)*100</f>
        <v>49.81413066585462</v>
      </c>
    </row>
    <row r="657" spans="1:11" ht="13.8" x14ac:dyDescent="0.25">
      <c r="A657" s="26">
        <v>3237</v>
      </c>
      <c r="B657" s="102" t="s">
        <v>365</v>
      </c>
      <c r="C657" s="101"/>
      <c r="D657" s="101"/>
      <c r="E657" s="101"/>
      <c r="F657" s="100">
        <v>0</v>
      </c>
      <c r="G657" s="197"/>
      <c r="H657" s="34">
        <v>10000</v>
      </c>
      <c r="I657" s="100">
        <v>0</v>
      </c>
      <c r="J657" s="100">
        <f t="shared" si="230"/>
        <v>0</v>
      </c>
      <c r="K657" s="149">
        <v>0</v>
      </c>
    </row>
    <row r="658" spans="1:11" ht="13.8" x14ac:dyDescent="0.25">
      <c r="A658" s="26"/>
      <c r="B658" s="102"/>
      <c r="C658" s="101"/>
      <c r="D658" s="101"/>
      <c r="E658" s="101"/>
      <c r="F658" s="100"/>
      <c r="G658" s="197"/>
      <c r="H658" s="34"/>
      <c r="I658" s="100"/>
      <c r="J658" s="100"/>
      <c r="K658" s="149"/>
    </row>
    <row r="659" spans="1:11" ht="13.8" x14ac:dyDescent="0.25">
      <c r="A659" s="164" t="s">
        <v>596</v>
      </c>
      <c r="B659" s="201"/>
      <c r="C659" s="201"/>
      <c r="D659" s="201"/>
      <c r="E659" s="201"/>
      <c r="F659" s="202"/>
      <c r="G659" s="192"/>
      <c r="H659" s="177"/>
      <c r="I659" s="202"/>
      <c r="J659" s="202"/>
      <c r="K659" s="202"/>
    </row>
    <row r="660" spans="1:11" ht="13.8" x14ac:dyDescent="0.25">
      <c r="A660" s="164"/>
      <c r="B660" s="164" t="s">
        <v>366</v>
      </c>
      <c r="C660" s="164"/>
      <c r="D660" s="201"/>
      <c r="E660" s="201"/>
      <c r="F660" s="166">
        <f t="shared" ref="F660:G661" si="231">F661</f>
        <v>10000</v>
      </c>
      <c r="G660" s="166">
        <f t="shared" si="231"/>
        <v>0</v>
      </c>
      <c r="H660" s="166">
        <f>H661</f>
        <v>1485000</v>
      </c>
      <c r="I660" s="166">
        <f t="shared" ref="I660:I661" si="232">I661</f>
        <v>985729.25</v>
      </c>
      <c r="J660" s="166">
        <f t="shared" si="230"/>
        <v>66.379074074074069</v>
      </c>
      <c r="K660" s="166">
        <f>(I660/F660)*100</f>
        <v>9857.2924999999996</v>
      </c>
    </row>
    <row r="661" spans="1:11" x14ac:dyDescent="0.25">
      <c r="A661" s="24">
        <v>45</v>
      </c>
      <c r="B661" s="24" t="s">
        <v>367</v>
      </c>
      <c r="C661" s="28"/>
      <c r="D661" s="28"/>
      <c r="E661" s="28"/>
      <c r="F661" s="33">
        <f t="shared" si="231"/>
        <v>10000</v>
      </c>
      <c r="G661" s="33">
        <f t="shared" si="231"/>
        <v>0</v>
      </c>
      <c r="H661" s="33">
        <f>H662</f>
        <v>1485000</v>
      </c>
      <c r="I661" s="33">
        <f t="shared" si="232"/>
        <v>985729.25</v>
      </c>
      <c r="J661" s="33">
        <f t="shared" si="230"/>
        <v>66.379074074074069</v>
      </c>
      <c r="K661" s="149">
        <f>(I661/F661)*100</f>
        <v>9857.2924999999996</v>
      </c>
    </row>
    <row r="662" spans="1:11" x14ac:dyDescent="0.25">
      <c r="A662" s="24">
        <v>451</v>
      </c>
      <c r="B662" s="24" t="s">
        <v>368</v>
      </c>
      <c r="C662" s="28"/>
      <c r="D662" s="28"/>
      <c r="E662" s="28"/>
      <c r="F662" s="33">
        <f t="shared" ref="F662:G662" si="233">SUM(F663:F665)</f>
        <v>10000</v>
      </c>
      <c r="G662" s="33">
        <f t="shared" si="233"/>
        <v>0</v>
      </c>
      <c r="H662" s="33">
        <f>SUM(H663:H665)</f>
        <v>1485000</v>
      </c>
      <c r="I662" s="33">
        <f>SUM(I663:I665)</f>
        <v>985729.25</v>
      </c>
      <c r="J662" s="33">
        <f t="shared" si="230"/>
        <v>66.379074074074069</v>
      </c>
      <c r="K662" s="149">
        <f>(I662/F662)*100</f>
        <v>9857.2924999999996</v>
      </c>
    </row>
    <row r="663" spans="1:11" ht="13.8" x14ac:dyDescent="0.25">
      <c r="A663" s="26">
        <v>4511</v>
      </c>
      <c r="B663" s="102" t="s">
        <v>369</v>
      </c>
      <c r="C663" s="101"/>
      <c r="D663" s="101"/>
      <c r="E663" s="101"/>
      <c r="F663" s="100">
        <v>10000</v>
      </c>
      <c r="G663" s="197"/>
      <c r="H663" s="34">
        <v>930000</v>
      </c>
      <c r="I663" s="100">
        <v>892432.55</v>
      </c>
      <c r="J663" s="100">
        <f t="shared" si="230"/>
        <v>95.960489247311827</v>
      </c>
      <c r="K663" s="149">
        <f>(I663/F663)*100</f>
        <v>8924.3255000000008</v>
      </c>
    </row>
    <row r="664" spans="1:11" ht="13.8" x14ac:dyDescent="0.25">
      <c r="A664" s="102">
        <v>4511</v>
      </c>
      <c r="B664" s="102" t="s">
        <v>370</v>
      </c>
      <c r="C664" s="101"/>
      <c r="D664" s="101"/>
      <c r="E664" s="101"/>
      <c r="F664" s="100">
        <v>0</v>
      </c>
      <c r="G664" s="197"/>
      <c r="H664" s="34">
        <v>530000</v>
      </c>
      <c r="I664" s="100">
        <v>72649.2</v>
      </c>
      <c r="J664" s="100">
        <f t="shared" si="230"/>
        <v>13.707396226415094</v>
      </c>
      <c r="K664" s="149">
        <v>0</v>
      </c>
    </row>
    <row r="665" spans="1:11" ht="13.8" x14ac:dyDescent="0.25">
      <c r="A665" s="102">
        <v>4511</v>
      </c>
      <c r="B665" s="102" t="s">
        <v>587</v>
      </c>
      <c r="C665" s="101"/>
      <c r="D665" s="101"/>
      <c r="E665" s="101"/>
      <c r="F665" s="100">
        <v>0</v>
      </c>
      <c r="G665" s="197"/>
      <c r="H665" s="34">
        <v>25000</v>
      </c>
      <c r="I665" s="100">
        <v>20647.5</v>
      </c>
      <c r="J665" s="100">
        <f t="shared" si="230"/>
        <v>82.59</v>
      </c>
      <c r="K665" s="149">
        <v>0</v>
      </c>
    </row>
    <row r="666" spans="1:11" ht="13.8" x14ac:dyDescent="0.25">
      <c r="A666" s="102"/>
      <c r="B666" s="102"/>
      <c r="C666" s="101"/>
      <c r="D666" s="101"/>
      <c r="E666" s="101"/>
      <c r="F666" s="100"/>
      <c r="G666" s="197"/>
      <c r="H666" s="34"/>
      <c r="I666" s="100"/>
      <c r="J666" s="100"/>
      <c r="K666" s="149"/>
    </row>
    <row r="667" spans="1:11" ht="13.8" x14ac:dyDescent="0.25">
      <c r="A667" s="102"/>
      <c r="B667" s="102"/>
      <c r="C667" s="101"/>
      <c r="D667" s="101"/>
      <c r="E667" s="101"/>
      <c r="F667" s="100"/>
      <c r="G667" s="197"/>
      <c r="H667" s="34"/>
      <c r="I667" s="100"/>
      <c r="J667" s="100"/>
      <c r="K667" s="149"/>
    </row>
    <row r="668" spans="1:11" ht="13.8" x14ac:dyDescent="0.25">
      <c r="A668" s="155" t="s">
        <v>714</v>
      </c>
      <c r="B668" s="155"/>
      <c r="C668" s="155"/>
      <c r="D668" s="155"/>
      <c r="E668" s="155"/>
      <c r="F668" s="172">
        <f>F671</f>
        <v>0</v>
      </c>
      <c r="G668" s="172">
        <f t="shared" ref="G668:I668" si="234">G671</f>
        <v>0</v>
      </c>
      <c r="H668" s="172">
        <f t="shared" si="234"/>
        <v>350000</v>
      </c>
      <c r="I668" s="172">
        <f t="shared" si="234"/>
        <v>0</v>
      </c>
      <c r="J668" s="172">
        <f t="shared" si="230"/>
        <v>0</v>
      </c>
      <c r="K668" s="172">
        <v>0</v>
      </c>
    </row>
    <row r="669" spans="1:11" ht="13.8" x14ac:dyDescent="0.25">
      <c r="A669" s="157" t="s">
        <v>581</v>
      </c>
      <c r="B669" s="157"/>
      <c r="C669" s="157"/>
      <c r="D669" s="157"/>
      <c r="E669" s="157"/>
      <c r="F669" s="173"/>
      <c r="G669" s="186"/>
      <c r="H669" s="173"/>
      <c r="I669" s="187"/>
      <c r="J669" s="187"/>
      <c r="K669" s="187"/>
    </row>
    <row r="670" spans="1:11" ht="13.8" x14ac:dyDescent="0.25">
      <c r="A670" s="188" t="s">
        <v>582</v>
      </c>
      <c r="B670" s="188"/>
      <c r="C670" s="188"/>
      <c r="D670" s="188"/>
      <c r="E670" s="188"/>
      <c r="F670" s="190"/>
      <c r="G670" s="189"/>
      <c r="H670" s="190"/>
      <c r="I670" s="191"/>
      <c r="J670" s="191"/>
      <c r="K670" s="191"/>
    </row>
    <row r="671" spans="1:11" ht="13.8" x14ac:dyDescent="0.25">
      <c r="A671" s="164" t="s">
        <v>583</v>
      </c>
      <c r="B671" s="164"/>
      <c r="C671" s="164"/>
      <c r="D671" s="164"/>
      <c r="E671" s="164"/>
      <c r="F671" s="171">
        <f t="shared" ref="F671:G671" si="235">F674</f>
        <v>0</v>
      </c>
      <c r="G671" s="171">
        <f t="shared" si="235"/>
        <v>0</v>
      </c>
      <c r="H671" s="171">
        <f>H674</f>
        <v>350000</v>
      </c>
      <c r="I671" s="171">
        <f t="shared" ref="I671" si="236">I674</f>
        <v>0</v>
      </c>
      <c r="J671" s="171">
        <f t="shared" si="230"/>
        <v>0</v>
      </c>
      <c r="K671" s="171">
        <v>0</v>
      </c>
    </row>
    <row r="672" spans="1:11" ht="13.8" x14ac:dyDescent="0.25">
      <c r="A672" s="164"/>
      <c r="B672" s="164" t="s">
        <v>584</v>
      </c>
      <c r="C672" s="164"/>
      <c r="D672" s="164"/>
      <c r="E672" s="164"/>
      <c r="F672" s="171"/>
      <c r="G672" s="192"/>
      <c r="H672" s="171"/>
      <c r="I672" s="193"/>
      <c r="J672" s="193"/>
      <c r="K672" s="193"/>
    </row>
    <row r="673" spans="1:11" ht="13.8" x14ac:dyDescent="0.25">
      <c r="A673" s="26"/>
      <c r="B673" s="102"/>
      <c r="C673" s="101"/>
      <c r="D673" s="101"/>
      <c r="E673" s="101"/>
      <c r="F673" s="100"/>
      <c r="G673" s="197"/>
      <c r="H673" s="34"/>
      <c r="I673" s="100"/>
      <c r="J673" s="100"/>
      <c r="K673" s="149"/>
    </row>
    <row r="674" spans="1:11" x14ac:dyDescent="0.25">
      <c r="A674" s="24">
        <v>42</v>
      </c>
      <c r="B674" s="24" t="s">
        <v>585</v>
      </c>
      <c r="C674" s="28"/>
      <c r="D674" s="28"/>
      <c r="E674" s="28"/>
      <c r="F674" s="33">
        <f t="shared" ref="F674:G674" si="237">F675</f>
        <v>0</v>
      </c>
      <c r="G674" s="33">
        <f t="shared" si="237"/>
        <v>0</v>
      </c>
      <c r="H674" s="33">
        <f>H675</f>
        <v>350000</v>
      </c>
      <c r="I674" s="33">
        <f t="shared" ref="I674" si="238">I675</f>
        <v>0</v>
      </c>
      <c r="J674" s="33">
        <f t="shared" si="230"/>
        <v>0</v>
      </c>
      <c r="K674" s="149">
        <v>0</v>
      </c>
    </row>
    <row r="675" spans="1:11" x14ac:dyDescent="0.25">
      <c r="A675" s="24">
        <v>421</v>
      </c>
      <c r="B675" s="24" t="s">
        <v>79</v>
      </c>
      <c r="C675" s="28"/>
      <c r="D675" s="28"/>
      <c r="E675" s="28"/>
      <c r="F675" s="33">
        <f>SUM(F676:F676)</f>
        <v>0</v>
      </c>
      <c r="G675" s="33">
        <f>SUM(G676:G676)</f>
        <v>0</v>
      </c>
      <c r="H675" s="33">
        <f>H676</f>
        <v>350000</v>
      </c>
      <c r="I675" s="33">
        <f>I676</f>
        <v>0</v>
      </c>
      <c r="J675" s="33">
        <f t="shared" si="230"/>
        <v>0</v>
      </c>
      <c r="K675" s="149">
        <v>0</v>
      </c>
    </row>
    <row r="676" spans="1:11" ht="13.8" x14ac:dyDescent="0.25">
      <c r="A676" s="26">
        <v>4214</v>
      </c>
      <c r="B676" s="102" t="s">
        <v>586</v>
      </c>
      <c r="C676" s="101"/>
      <c r="D676" s="101"/>
      <c r="E676" s="101"/>
      <c r="F676" s="234">
        <v>0</v>
      </c>
      <c r="G676" s="197"/>
      <c r="H676" s="34">
        <v>350000</v>
      </c>
      <c r="I676" s="100">
        <v>0</v>
      </c>
      <c r="J676" s="100">
        <f t="shared" si="230"/>
        <v>0</v>
      </c>
      <c r="K676" s="149">
        <v>0</v>
      </c>
    </row>
    <row r="677" spans="1:11" ht="13.8" x14ac:dyDescent="0.25">
      <c r="A677" s="26"/>
      <c r="B677" s="102"/>
      <c r="C677" s="101"/>
      <c r="D677" s="101"/>
      <c r="E677" s="101"/>
      <c r="F677" s="100"/>
      <c r="G677" s="197"/>
      <c r="H677" s="34"/>
      <c r="I677" s="100"/>
      <c r="J677" s="100"/>
      <c r="K677" s="149"/>
    </row>
    <row r="678" spans="1:11" ht="13.8" x14ac:dyDescent="0.25">
      <c r="A678" s="26"/>
      <c r="B678" s="102"/>
      <c r="C678" s="101"/>
      <c r="D678" s="101"/>
      <c r="E678" s="101"/>
      <c r="F678" s="100"/>
      <c r="G678" s="197"/>
      <c r="H678" s="34"/>
      <c r="I678" s="100"/>
      <c r="J678" s="100"/>
      <c r="K678" s="149"/>
    </row>
    <row r="679" spans="1:11" ht="13.8" x14ac:dyDescent="0.25">
      <c r="A679" s="153" t="s">
        <v>371</v>
      </c>
      <c r="B679" s="153"/>
      <c r="C679" s="153"/>
      <c r="D679" s="153"/>
      <c r="E679" s="153"/>
      <c r="F679" s="154">
        <f t="shared" ref="F679:G679" si="239">F680+F739+F750+F759</f>
        <v>455330.51</v>
      </c>
      <c r="G679" s="154">
        <f t="shared" si="239"/>
        <v>0</v>
      </c>
      <c r="H679" s="154">
        <f>H680+H739+H750+H759</f>
        <v>1188000</v>
      </c>
      <c r="I679" s="154">
        <f>I680+I739+I750+I759</f>
        <v>500519.66</v>
      </c>
      <c r="J679" s="154">
        <f t="shared" si="230"/>
        <v>42.131284511784514</v>
      </c>
      <c r="K679" s="154">
        <f>(I679/F679)*100</f>
        <v>109.92447222568063</v>
      </c>
    </row>
    <row r="680" spans="1:11" ht="13.8" x14ac:dyDescent="0.25">
      <c r="A680" s="155" t="s">
        <v>372</v>
      </c>
      <c r="B680" s="155"/>
      <c r="C680" s="155"/>
      <c r="D680" s="155"/>
      <c r="E680" s="155"/>
      <c r="F680" s="156">
        <f t="shared" ref="F680:G680" si="240">F683+F731</f>
        <v>397866.78</v>
      </c>
      <c r="G680" s="156">
        <f t="shared" si="240"/>
        <v>0</v>
      </c>
      <c r="H680" s="156">
        <f>H683+H731</f>
        <v>1086000</v>
      </c>
      <c r="I680" s="156">
        <f t="shared" ref="I680" si="241">I683+I731</f>
        <v>453636.62</v>
      </c>
      <c r="J680" s="156">
        <f t="shared" si="230"/>
        <v>41.771327808471455</v>
      </c>
      <c r="K680" s="156">
        <f>(I680/F680)*100</f>
        <v>114.01721450582025</v>
      </c>
    </row>
    <row r="681" spans="1:11" ht="13.8" x14ac:dyDescent="0.25">
      <c r="A681" s="157" t="s">
        <v>373</v>
      </c>
      <c r="B681" s="157"/>
      <c r="C681" s="157"/>
      <c r="D681" s="157"/>
      <c r="E681" s="157"/>
      <c r="F681" s="173"/>
      <c r="G681" s="157"/>
      <c r="H681" s="158"/>
      <c r="I681" s="159"/>
      <c r="J681" s="159"/>
      <c r="K681" s="159"/>
    </row>
    <row r="682" spans="1:11" ht="13.8" x14ac:dyDescent="0.25">
      <c r="A682" s="188" t="s">
        <v>346</v>
      </c>
      <c r="B682" s="203"/>
      <c r="C682" s="203"/>
      <c r="D682" s="203"/>
      <c r="E682" s="203"/>
      <c r="F682" s="204"/>
      <c r="G682" s="203"/>
      <c r="H682" s="204"/>
      <c r="I682" s="205"/>
      <c r="J682" s="205"/>
      <c r="K682" s="205"/>
    </row>
    <row r="683" spans="1:11" ht="13.8" x14ac:dyDescent="0.25">
      <c r="A683" s="164" t="s">
        <v>536</v>
      </c>
      <c r="B683" s="165"/>
      <c r="C683" s="165"/>
      <c r="D683" s="165"/>
      <c r="E683" s="165"/>
      <c r="F683" s="166">
        <f>F685+F694+F716+F721</f>
        <v>397866.78</v>
      </c>
      <c r="G683" s="166">
        <f t="shared" ref="G683" si="242">G685+G694+G716+G721</f>
        <v>0</v>
      </c>
      <c r="H683" s="166">
        <f>H685+H694+H716+H721</f>
        <v>1011000</v>
      </c>
      <c r="I683" s="166">
        <f>I685+I694+I716+I721</f>
        <v>453636.62</v>
      </c>
      <c r="J683" s="166">
        <f t="shared" si="230"/>
        <v>44.870090999010884</v>
      </c>
      <c r="K683" s="166">
        <f>(I683/F683)*100</f>
        <v>114.01721450582025</v>
      </c>
    </row>
    <row r="684" spans="1:11" ht="13.8" x14ac:dyDescent="0.25">
      <c r="A684" s="206" t="s">
        <v>374</v>
      </c>
      <c r="B684" s="207"/>
      <c r="C684" s="207"/>
      <c r="D684" s="207"/>
      <c r="E684" s="207"/>
      <c r="F684" s="208"/>
      <c r="G684" s="207"/>
      <c r="H684" s="208"/>
      <c r="I684" s="209"/>
      <c r="J684" s="209"/>
      <c r="K684" s="209"/>
    </row>
    <row r="685" spans="1:11" x14ac:dyDescent="0.25">
      <c r="A685" s="28">
        <v>31</v>
      </c>
      <c r="B685" s="28" t="s">
        <v>3</v>
      </c>
      <c r="C685" s="28"/>
      <c r="D685" s="28"/>
      <c r="E685" s="28"/>
      <c r="F685" s="33">
        <f>F686+F688+F691</f>
        <v>266910.83</v>
      </c>
      <c r="G685" s="33">
        <f t="shared" ref="G685" si="243">G686+G688+G691</f>
        <v>0</v>
      </c>
      <c r="H685" s="33">
        <f>H686+H688+H691</f>
        <v>757500</v>
      </c>
      <c r="I685" s="33">
        <f>I686+I688+I691</f>
        <v>343537.21</v>
      </c>
      <c r="J685" s="33">
        <f t="shared" si="230"/>
        <v>45.351446864686473</v>
      </c>
      <c r="K685" s="149">
        <f>(I685/F685)*100</f>
        <v>128.70860654099349</v>
      </c>
    </row>
    <row r="686" spans="1:11" x14ac:dyDescent="0.25">
      <c r="A686" s="28">
        <v>311</v>
      </c>
      <c r="B686" s="28" t="s">
        <v>94</v>
      </c>
      <c r="C686" s="28"/>
      <c r="D686" s="28"/>
      <c r="E686" s="28"/>
      <c r="F686" s="33">
        <f t="shared" ref="F686:G686" si="244">F687</f>
        <v>201470.05</v>
      </c>
      <c r="G686" s="33">
        <f t="shared" si="244"/>
        <v>0</v>
      </c>
      <c r="H686" s="33">
        <f>H687</f>
        <v>626000</v>
      </c>
      <c r="I686" s="33">
        <f t="shared" ref="I686" si="245">I687</f>
        <v>292905.38</v>
      </c>
      <c r="J686" s="33">
        <f t="shared" si="230"/>
        <v>46.789996805111819</v>
      </c>
      <c r="K686" s="149">
        <f>(I686/F686)*100</f>
        <v>145.38408066112061</v>
      </c>
    </row>
    <row r="687" spans="1:11" x14ac:dyDescent="0.25">
      <c r="A687" s="27">
        <v>3111</v>
      </c>
      <c r="B687" s="27" t="s">
        <v>38</v>
      </c>
      <c r="C687" s="27"/>
      <c r="D687" s="27"/>
      <c r="E687" s="27"/>
      <c r="F687" s="34">
        <v>201470.05</v>
      </c>
      <c r="G687" s="34"/>
      <c r="H687" s="34">
        <v>626000</v>
      </c>
      <c r="I687" s="34">
        <v>292905.38</v>
      </c>
      <c r="J687" s="34">
        <f t="shared" si="230"/>
        <v>46.789996805111819</v>
      </c>
      <c r="K687" s="149">
        <f>(I687/F687)*100</f>
        <v>145.38408066112061</v>
      </c>
    </row>
    <row r="688" spans="1:11" x14ac:dyDescent="0.25">
      <c r="A688" s="24">
        <v>312</v>
      </c>
      <c r="B688" s="24" t="s">
        <v>96</v>
      </c>
      <c r="C688" s="28"/>
      <c r="D688" s="28"/>
      <c r="E688" s="28"/>
      <c r="F688" s="33">
        <f t="shared" ref="F688:G688" si="246">F689+F690</f>
        <v>30500</v>
      </c>
      <c r="G688" s="33">
        <f t="shared" si="246"/>
        <v>0</v>
      </c>
      <c r="H688" s="33">
        <f>H689+H690</f>
        <v>22500</v>
      </c>
      <c r="I688" s="33">
        <f>I689+I690</f>
        <v>2000</v>
      </c>
      <c r="J688" s="33">
        <f t="shared" si="230"/>
        <v>8.8888888888888893</v>
      </c>
      <c r="K688" s="149">
        <v>0</v>
      </c>
    </row>
    <row r="689" spans="1:11" x14ac:dyDescent="0.25">
      <c r="A689" s="26">
        <v>3121</v>
      </c>
      <c r="B689" s="102" t="s">
        <v>295</v>
      </c>
      <c r="C689" s="27"/>
      <c r="D689" s="27"/>
      <c r="E689" s="27"/>
      <c r="F689" s="34">
        <v>10500</v>
      </c>
      <c r="G689" s="34"/>
      <c r="H689" s="34">
        <v>22500</v>
      </c>
      <c r="I689" s="1">
        <v>2000</v>
      </c>
      <c r="J689" s="1">
        <f t="shared" si="230"/>
        <v>8.8888888888888893</v>
      </c>
      <c r="K689" s="149">
        <v>0</v>
      </c>
    </row>
    <row r="690" spans="1:11" x14ac:dyDescent="0.25">
      <c r="A690" s="102">
        <v>3121</v>
      </c>
      <c r="B690" s="102" t="s">
        <v>375</v>
      </c>
      <c r="C690" s="101"/>
      <c r="D690" s="27"/>
      <c r="E690" s="27"/>
      <c r="F690" s="34">
        <v>20000</v>
      </c>
      <c r="G690" s="34"/>
      <c r="H690" s="34">
        <v>0</v>
      </c>
      <c r="I690" s="1">
        <v>0</v>
      </c>
      <c r="J690" s="1">
        <v>0</v>
      </c>
      <c r="K690" s="149">
        <v>0</v>
      </c>
    </row>
    <row r="691" spans="1:11" x14ac:dyDescent="0.25">
      <c r="A691" s="28">
        <v>313</v>
      </c>
      <c r="B691" s="28" t="s">
        <v>71</v>
      </c>
      <c r="C691" s="28"/>
      <c r="D691" s="28"/>
      <c r="E691" s="28"/>
      <c r="F691" s="33">
        <f>SUM(F692:F693)</f>
        <v>34940.780000000006</v>
      </c>
      <c r="G691" s="33">
        <f t="shared" ref="G691:I691" si="247">SUM(G692:G693)</f>
        <v>0</v>
      </c>
      <c r="H691" s="33">
        <f t="shared" si="247"/>
        <v>109000</v>
      </c>
      <c r="I691" s="33">
        <f t="shared" si="247"/>
        <v>48631.83</v>
      </c>
      <c r="J691" s="33">
        <f t="shared" si="230"/>
        <v>44.61635779816514</v>
      </c>
      <c r="K691" s="149">
        <f t="shared" ref="K691:K703" si="248">(I691/F691)*100</f>
        <v>139.18358433898726</v>
      </c>
    </row>
    <row r="692" spans="1:11" x14ac:dyDescent="0.25">
      <c r="A692" s="27">
        <v>3132</v>
      </c>
      <c r="B692" s="27" t="s">
        <v>6</v>
      </c>
      <c r="C692" s="27"/>
      <c r="D692" s="27"/>
      <c r="E692" s="27"/>
      <c r="F692" s="34">
        <v>34317.410000000003</v>
      </c>
      <c r="G692" s="33"/>
      <c r="H692" s="34">
        <v>109000</v>
      </c>
      <c r="I692" s="34">
        <v>48631.83</v>
      </c>
      <c r="J692" s="34">
        <f t="shared" si="230"/>
        <v>44.61635779816514</v>
      </c>
      <c r="K692" s="149">
        <f t="shared" si="248"/>
        <v>141.71183081706923</v>
      </c>
    </row>
    <row r="693" spans="1:11" x14ac:dyDescent="0.25">
      <c r="A693" s="26">
        <v>3133</v>
      </c>
      <c r="B693" s="40" t="s">
        <v>277</v>
      </c>
      <c r="C693" s="27"/>
      <c r="D693" s="27"/>
      <c r="E693" s="27"/>
      <c r="F693" s="34">
        <v>623.37</v>
      </c>
      <c r="G693" s="33"/>
      <c r="H693" s="34">
        <v>0</v>
      </c>
      <c r="I693" s="34">
        <v>0</v>
      </c>
      <c r="J693" s="34">
        <v>0</v>
      </c>
      <c r="K693" s="149">
        <f t="shared" si="248"/>
        <v>0</v>
      </c>
    </row>
    <row r="694" spans="1:11" x14ac:dyDescent="0.25">
      <c r="A694" s="28">
        <v>32</v>
      </c>
      <c r="B694" s="28" t="s">
        <v>7</v>
      </c>
      <c r="C694" s="28"/>
      <c r="D694" s="28"/>
      <c r="E694" s="28"/>
      <c r="F694" s="38">
        <f>F695+F699+F705+F713</f>
        <v>91737.549999999974</v>
      </c>
      <c r="G694" s="38">
        <f t="shared" ref="G694" si="249">G695+G699+G705+G713</f>
        <v>0</v>
      </c>
      <c r="H694" s="38">
        <f>H695+H699+H705+H713</f>
        <v>228500</v>
      </c>
      <c r="I694" s="38">
        <f>I695+I699+I705+I713</f>
        <v>96654.810000000012</v>
      </c>
      <c r="J694" s="38">
        <f t="shared" si="230"/>
        <v>42.29969803063458</v>
      </c>
      <c r="K694" s="149">
        <f t="shared" si="248"/>
        <v>105.36013878722513</v>
      </c>
    </row>
    <row r="695" spans="1:11" x14ac:dyDescent="0.25">
      <c r="A695" s="28">
        <v>321</v>
      </c>
      <c r="B695" s="28" t="s">
        <v>72</v>
      </c>
      <c r="C695" s="28"/>
      <c r="D695" s="28"/>
      <c r="E695" s="28"/>
      <c r="F695" s="38">
        <f>SUM(F696:F698)</f>
        <v>10976</v>
      </c>
      <c r="G695" s="38">
        <f t="shared" ref="G695" si="250">SUM(G696:G698)</f>
        <v>0</v>
      </c>
      <c r="H695" s="38">
        <f>SUM(H696:H698)</f>
        <v>59000</v>
      </c>
      <c r="I695" s="38">
        <f>SUM(I696:I698)</f>
        <v>20168</v>
      </c>
      <c r="J695" s="38">
        <f t="shared" si="230"/>
        <v>34.183050847457622</v>
      </c>
      <c r="K695" s="149">
        <f t="shared" si="248"/>
        <v>183.74635568513119</v>
      </c>
    </row>
    <row r="696" spans="1:11" x14ac:dyDescent="0.25">
      <c r="A696" s="101">
        <v>3211</v>
      </c>
      <c r="B696" s="101" t="s">
        <v>16</v>
      </c>
      <c r="C696" s="101"/>
      <c r="D696" s="101"/>
      <c r="E696" s="101"/>
      <c r="F696" s="100">
        <v>980</v>
      </c>
      <c r="G696" s="103"/>
      <c r="H696" s="34">
        <v>5000</v>
      </c>
      <c r="I696" s="34">
        <v>3255</v>
      </c>
      <c r="J696" s="34">
        <f t="shared" si="230"/>
        <v>65.100000000000009</v>
      </c>
      <c r="K696" s="149">
        <f t="shared" si="248"/>
        <v>332.14285714285717</v>
      </c>
    </row>
    <row r="697" spans="1:11" x14ac:dyDescent="0.25">
      <c r="A697" s="101">
        <v>3212</v>
      </c>
      <c r="B697" s="101" t="s">
        <v>39</v>
      </c>
      <c r="C697" s="101"/>
      <c r="D697" s="101"/>
      <c r="E697" s="101"/>
      <c r="F697" s="103">
        <v>9396</v>
      </c>
      <c r="G697" s="103"/>
      <c r="H697" s="34">
        <v>50000</v>
      </c>
      <c r="I697" s="34">
        <v>16263</v>
      </c>
      <c r="J697" s="34">
        <f t="shared" si="230"/>
        <v>32.525999999999996</v>
      </c>
      <c r="K697" s="149">
        <f t="shared" si="248"/>
        <v>173.08429118773947</v>
      </c>
    </row>
    <row r="698" spans="1:11" x14ac:dyDescent="0.25">
      <c r="A698" s="27">
        <v>3213</v>
      </c>
      <c r="B698" s="27" t="s">
        <v>18</v>
      </c>
      <c r="C698" s="27"/>
      <c r="D698" s="27"/>
      <c r="E698" s="27"/>
      <c r="F698" s="34">
        <v>600</v>
      </c>
      <c r="G698" s="39"/>
      <c r="H698" s="34">
        <v>4000</v>
      </c>
      <c r="I698" s="34">
        <v>650</v>
      </c>
      <c r="J698" s="34">
        <f t="shared" si="230"/>
        <v>16.25</v>
      </c>
      <c r="K698" s="149">
        <f t="shared" si="248"/>
        <v>108.33333333333333</v>
      </c>
    </row>
    <row r="699" spans="1:11" x14ac:dyDescent="0.25">
      <c r="A699" s="28">
        <v>322</v>
      </c>
      <c r="B699" s="28" t="s">
        <v>73</v>
      </c>
      <c r="C699" s="28"/>
      <c r="D699" s="28"/>
      <c r="E699" s="28"/>
      <c r="F699" s="38">
        <f>SUM(F700:F704)</f>
        <v>62220.359999999993</v>
      </c>
      <c r="G699" s="38">
        <f t="shared" ref="G699" si="251">SUM(G700:G704)</f>
        <v>0</v>
      </c>
      <c r="H699" s="38">
        <f>SUM(H700:H704)</f>
        <v>121800</v>
      </c>
      <c r="I699" s="38">
        <f>SUM(I700:I704)</f>
        <v>64258.950000000004</v>
      </c>
      <c r="J699" s="38">
        <f t="shared" si="230"/>
        <v>52.757758620689657</v>
      </c>
      <c r="K699" s="149">
        <f t="shared" si="248"/>
        <v>103.27640341521651</v>
      </c>
    </row>
    <row r="700" spans="1:11" x14ac:dyDescent="0.25">
      <c r="A700" s="101">
        <v>3221</v>
      </c>
      <c r="B700" s="101" t="s">
        <v>74</v>
      </c>
      <c r="C700" s="101"/>
      <c r="D700" s="101"/>
      <c r="E700" s="101"/>
      <c r="F700" s="25">
        <v>7661.2</v>
      </c>
      <c r="G700" s="103"/>
      <c r="H700" s="34">
        <v>17800</v>
      </c>
      <c r="I700" s="34">
        <v>12061.36</v>
      </c>
      <c r="J700" s="34">
        <f t="shared" si="230"/>
        <v>67.760449438202258</v>
      </c>
      <c r="K700" s="149">
        <f t="shared" si="248"/>
        <v>157.43434448911401</v>
      </c>
    </row>
    <row r="701" spans="1:11" ht="13.8" x14ac:dyDescent="0.25">
      <c r="A701" s="102">
        <v>3222</v>
      </c>
      <c r="B701" s="102" t="s">
        <v>88</v>
      </c>
      <c r="C701" s="102"/>
      <c r="D701" s="102"/>
      <c r="E701" s="102"/>
      <c r="F701" s="25">
        <v>24063.14</v>
      </c>
      <c r="G701" s="37"/>
      <c r="H701" s="34">
        <v>50000</v>
      </c>
      <c r="I701" s="34">
        <v>22772.41</v>
      </c>
      <c r="J701" s="34">
        <f t="shared" si="230"/>
        <v>45.544819999999994</v>
      </c>
      <c r="K701" s="149">
        <f t="shared" si="248"/>
        <v>94.636069939334604</v>
      </c>
    </row>
    <row r="702" spans="1:11" ht="13.8" x14ac:dyDescent="0.25">
      <c r="A702" s="102">
        <v>3223</v>
      </c>
      <c r="B702" s="102" t="s">
        <v>22</v>
      </c>
      <c r="C702" s="102"/>
      <c r="D702" s="102"/>
      <c r="E702" s="102"/>
      <c r="F702" s="25">
        <v>4361.6899999999996</v>
      </c>
      <c r="G702" s="37"/>
      <c r="H702" s="34">
        <v>8000</v>
      </c>
      <c r="I702" s="34">
        <v>4223.7</v>
      </c>
      <c r="J702" s="34">
        <f t="shared" si="230"/>
        <v>52.796250000000001</v>
      </c>
      <c r="K702" s="149">
        <f t="shared" si="248"/>
        <v>96.836318032689178</v>
      </c>
    </row>
    <row r="703" spans="1:11" ht="13.8" x14ac:dyDescent="0.25">
      <c r="A703" s="26">
        <v>3223</v>
      </c>
      <c r="B703" s="26" t="s">
        <v>63</v>
      </c>
      <c r="C703" s="26"/>
      <c r="D703" s="26"/>
      <c r="E703" s="26"/>
      <c r="F703" s="25">
        <v>23463.73</v>
      </c>
      <c r="G703" s="32"/>
      <c r="H703" s="34">
        <v>37000</v>
      </c>
      <c r="I703" s="34">
        <v>24518.68</v>
      </c>
      <c r="J703" s="34">
        <f t="shared" si="230"/>
        <v>66.266702702702702</v>
      </c>
      <c r="K703" s="149">
        <f t="shared" si="248"/>
        <v>104.49608821785795</v>
      </c>
    </row>
    <row r="704" spans="1:11" ht="13.8" x14ac:dyDescent="0.25">
      <c r="A704" s="26">
        <v>3225</v>
      </c>
      <c r="B704" s="102" t="s">
        <v>24</v>
      </c>
      <c r="C704" s="26"/>
      <c r="D704" s="26"/>
      <c r="E704" s="26"/>
      <c r="F704" s="39">
        <v>2670.6</v>
      </c>
      <c r="G704" s="32"/>
      <c r="H704" s="34">
        <v>9000</v>
      </c>
      <c r="I704" s="34">
        <v>682.8</v>
      </c>
      <c r="J704" s="34">
        <f t="shared" si="230"/>
        <v>7.5866666666666669</v>
      </c>
      <c r="K704" s="149">
        <v>0</v>
      </c>
    </row>
    <row r="705" spans="1:13" x14ac:dyDescent="0.25">
      <c r="A705" s="24">
        <v>323</v>
      </c>
      <c r="B705" s="24" t="s">
        <v>75</v>
      </c>
      <c r="C705" s="24"/>
      <c r="D705" s="24"/>
      <c r="E705" s="24"/>
      <c r="F705" s="33">
        <f>SUM(F706:F712)</f>
        <v>17241.650000000001</v>
      </c>
      <c r="G705" s="33">
        <f t="shared" ref="G705" si="252">SUM(G706:G712)</f>
        <v>0</v>
      </c>
      <c r="H705" s="33">
        <f>SUM(H706:H712)</f>
        <v>42700</v>
      </c>
      <c r="I705" s="33">
        <f>SUM(I706:I712)</f>
        <v>11090.08</v>
      </c>
      <c r="J705" s="33">
        <f t="shared" si="230"/>
        <v>25.972084309133493</v>
      </c>
      <c r="K705" s="149">
        <f>(I705/F705)*100</f>
        <v>64.321454153169782</v>
      </c>
    </row>
    <row r="706" spans="1:13" ht="13.8" x14ac:dyDescent="0.25">
      <c r="A706" s="26">
        <v>3231</v>
      </c>
      <c r="B706" s="102" t="s">
        <v>376</v>
      </c>
      <c r="C706" s="26"/>
      <c r="D706" s="26"/>
      <c r="E706" s="26"/>
      <c r="F706" s="39">
        <v>1099.3</v>
      </c>
      <c r="G706" s="32"/>
      <c r="H706" s="34">
        <v>5000</v>
      </c>
      <c r="I706" s="34">
        <v>1127.78</v>
      </c>
      <c r="J706" s="34">
        <f t="shared" si="230"/>
        <v>22.555600000000002</v>
      </c>
      <c r="K706" s="149">
        <f>(I706/F706)*100</f>
        <v>102.59073956153917</v>
      </c>
    </row>
    <row r="707" spans="1:13" ht="13.8" x14ac:dyDescent="0.25">
      <c r="A707" s="26">
        <v>3232</v>
      </c>
      <c r="B707" s="26" t="s">
        <v>14</v>
      </c>
      <c r="C707" s="26"/>
      <c r="D707" s="26"/>
      <c r="E707" s="26"/>
      <c r="F707" s="39">
        <v>5379.33</v>
      </c>
      <c r="G707" s="32"/>
      <c r="H707" s="34">
        <v>20000</v>
      </c>
      <c r="I707" s="34">
        <v>3447.88</v>
      </c>
      <c r="J707" s="34">
        <f t="shared" si="230"/>
        <v>17.2394</v>
      </c>
      <c r="K707" s="149">
        <f>(I707/F707)*100</f>
        <v>64.094970935042099</v>
      </c>
    </row>
    <row r="708" spans="1:13" s="3" customFormat="1" x14ac:dyDescent="0.25">
      <c r="A708" s="26">
        <v>3233</v>
      </c>
      <c r="B708" s="102" t="s">
        <v>222</v>
      </c>
      <c r="C708" s="26"/>
      <c r="D708" s="26"/>
      <c r="E708" s="26"/>
      <c r="F708" s="39">
        <v>0</v>
      </c>
      <c r="G708" s="34"/>
      <c r="H708" s="34">
        <v>0</v>
      </c>
      <c r="I708" s="34">
        <v>0</v>
      </c>
      <c r="J708" s="34">
        <v>0</v>
      </c>
      <c r="K708" s="149">
        <v>0</v>
      </c>
      <c r="M708" s="47"/>
    </row>
    <row r="709" spans="1:13" s="99" customFormat="1" x14ac:dyDescent="0.25">
      <c r="A709" s="26">
        <v>3234</v>
      </c>
      <c r="B709" s="102" t="s">
        <v>221</v>
      </c>
      <c r="C709" s="26"/>
      <c r="D709" s="26"/>
      <c r="E709" s="26"/>
      <c r="F709" s="39">
        <v>1846.18</v>
      </c>
      <c r="G709" s="34"/>
      <c r="H709" s="34">
        <v>3000</v>
      </c>
      <c r="I709" s="34">
        <v>2393.1</v>
      </c>
      <c r="J709" s="34">
        <f t="shared" si="230"/>
        <v>79.77</v>
      </c>
      <c r="K709" s="149">
        <f>(I709/F709)*100</f>
        <v>129.62441365413989</v>
      </c>
      <c r="M709" s="168"/>
    </row>
    <row r="710" spans="1:13" x14ac:dyDescent="0.25">
      <c r="A710" s="26">
        <v>3236</v>
      </c>
      <c r="B710" s="102" t="s">
        <v>107</v>
      </c>
      <c r="C710" s="26"/>
      <c r="D710" s="26"/>
      <c r="E710" s="26"/>
      <c r="F710" s="39">
        <v>6435.3</v>
      </c>
      <c r="G710" s="34"/>
      <c r="H710" s="34">
        <v>9700</v>
      </c>
      <c r="I710" s="34">
        <v>4121.32</v>
      </c>
      <c r="J710" s="34">
        <f t="shared" si="230"/>
        <v>42.487835051546391</v>
      </c>
      <c r="K710" s="149">
        <f>(I710/F710)*100</f>
        <v>64.042391186114074</v>
      </c>
    </row>
    <row r="711" spans="1:13" x14ac:dyDescent="0.25">
      <c r="A711" s="26">
        <v>3237</v>
      </c>
      <c r="B711" s="102" t="s">
        <v>377</v>
      </c>
      <c r="C711" s="26"/>
      <c r="D711" s="26"/>
      <c r="E711" s="26"/>
      <c r="F711" s="39">
        <v>0</v>
      </c>
      <c r="G711" s="34"/>
      <c r="H711" s="34">
        <v>0</v>
      </c>
      <c r="I711" s="34">
        <v>0</v>
      </c>
      <c r="J711" s="34">
        <v>0</v>
      </c>
      <c r="K711" s="149">
        <v>0</v>
      </c>
    </row>
    <row r="712" spans="1:13" x14ac:dyDescent="0.25">
      <c r="A712" s="26">
        <v>3237</v>
      </c>
      <c r="B712" s="102" t="s">
        <v>121</v>
      </c>
      <c r="C712" s="26"/>
      <c r="D712" s="26"/>
      <c r="E712" s="26"/>
      <c r="F712" s="39">
        <v>2481.54</v>
      </c>
      <c r="G712" s="34"/>
      <c r="H712" s="34">
        <v>5000</v>
      </c>
      <c r="I712" s="34">
        <v>0</v>
      </c>
      <c r="J712" s="34">
        <f t="shared" si="230"/>
        <v>0</v>
      </c>
      <c r="K712" s="149">
        <v>0</v>
      </c>
    </row>
    <row r="713" spans="1:13" x14ac:dyDescent="0.25">
      <c r="A713" s="24">
        <v>329</v>
      </c>
      <c r="B713" s="24" t="s">
        <v>141</v>
      </c>
      <c r="C713" s="24"/>
      <c r="D713" s="24"/>
      <c r="E713" s="24"/>
      <c r="F713" s="33">
        <f t="shared" ref="F713:G713" si="253">SUM(F714:F715)</f>
        <v>1299.54</v>
      </c>
      <c r="G713" s="33">
        <f t="shared" si="253"/>
        <v>0</v>
      </c>
      <c r="H713" s="33">
        <f>SUM(H714:H715)</f>
        <v>5000</v>
      </c>
      <c r="I713" s="33">
        <f t="shared" ref="I713" si="254">SUM(I714:I715)</f>
        <v>1137.78</v>
      </c>
      <c r="J713" s="33">
        <f t="shared" si="230"/>
        <v>22.755600000000001</v>
      </c>
      <c r="K713" s="149">
        <f>(I713/F713)*100</f>
        <v>87.552518583498767</v>
      </c>
    </row>
    <row r="714" spans="1:13" x14ac:dyDescent="0.25">
      <c r="A714" s="26">
        <v>3291</v>
      </c>
      <c r="B714" s="102" t="s">
        <v>108</v>
      </c>
      <c r="C714" s="26"/>
      <c r="D714" s="26"/>
      <c r="E714" s="26"/>
      <c r="F714" s="39">
        <v>801.54</v>
      </c>
      <c r="G714" s="34"/>
      <c r="H714" s="34">
        <v>4000</v>
      </c>
      <c r="I714" s="34">
        <v>1068.72</v>
      </c>
      <c r="J714" s="34">
        <f t="shared" si="230"/>
        <v>26.718000000000004</v>
      </c>
      <c r="K714" s="149">
        <f>(I714/F714)*100</f>
        <v>133.33333333333334</v>
      </c>
    </row>
    <row r="715" spans="1:13" x14ac:dyDescent="0.25">
      <c r="A715" s="26">
        <v>3293</v>
      </c>
      <c r="B715" s="102" t="s">
        <v>10</v>
      </c>
      <c r="C715" s="26"/>
      <c r="D715" s="26"/>
      <c r="E715" s="26"/>
      <c r="F715" s="39">
        <v>498</v>
      </c>
      <c r="G715" s="34"/>
      <c r="H715" s="34">
        <v>1000</v>
      </c>
      <c r="I715" s="34">
        <v>69.06</v>
      </c>
      <c r="J715" s="34">
        <f t="shared" si="230"/>
        <v>6.9059999999999997</v>
      </c>
      <c r="K715" s="149">
        <v>0</v>
      </c>
    </row>
    <row r="716" spans="1:13" x14ac:dyDescent="0.25">
      <c r="A716" s="24">
        <v>34</v>
      </c>
      <c r="B716" s="24" t="s">
        <v>27</v>
      </c>
      <c r="C716" s="24"/>
      <c r="D716" s="24"/>
      <c r="E716" s="24"/>
      <c r="F716" s="33">
        <f t="shared" ref="F716:I716" si="255">F717</f>
        <v>2468.4</v>
      </c>
      <c r="G716" s="33">
        <f t="shared" si="255"/>
        <v>0</v>
      </c>
      <c r="H716" s="33">
        <f t="shared" si="255"/>
        <v>5000</v>
      </c>
      <c r="I716" s="33">
        <f t="shared" si="255"/>
        <v>3244.6</v>
      </c>
      <c r="J716" s="33">
        <f t="shared" si="230"/>
        <v>64.891999999999996</v>
      </c>
      <c r="K716" s="149">
        <f>(I716/F716)*100</f>
        <v>131.44547075028356</v>
      </c>
    </row>
    <row r="717" spans="1:13" x14ac:dyDescent="0.25">
      <c r="A717" s="24">
        <v>343</v>
      </c>
      <c r="B717" s="24" t="s">
        <v>76</v>
      </c>
      <c r="C717" s="24"/>
      <c r="D717" s="24"/>
      <c r="E717" s="24"/>
      <c r="F717" s="33">
        <f t="shared" ref="F717:H717" si="256">F718+F719</f>
        <v>2468.4</v>
      </c>
      <c r="G717" s="33">
        <f t="shared" si="256"/>
        <v>0</v>
      </c>
      <c r="H717" s="33">
        <f t="shared" si="256"/>
        <v>5000</v>
      </c>
      <c r="I717" s="33">
        <f>I718+I719</f>
        <v>3244.6</v>
      </c>
      <c r="J717" s="33">
        <f t="shared" si="230"/>
        <v>64.891999999999996</v>
      </c>
      <c r="K717" s="149">
        <f>(I717/F717)*100</f>
        <v>131.44547075028356</v>
      </c>
    </row>
    <row r="718" spans="1:13" x14ac:dyDescent="0.25">
      <c r="A718" s="26">
        <v>3431</v>
      </c>
      <c r="B718" s="102" t="s">
        <v>28</v>
      </c>
      <c r="C718" s="26"/>
      <c r="D718" s="26"/>
      <c r="E718" s="26"/>
      <c r="F718" s="39">
        <v>1988.4</v>
      </c>
      <c r="G718" s="34"/>
      <c r="H718" s="34">
        <v>4000</v>
      </c>
      <c r="I718" s="34">
        <v>2684.6</v>
      </c>
      <c r="J718" s="34">
        <f t="shared" si="230"/>
        <v>67.115000000000009</v>
      </c>
      <c r="K718" s="149">
        <f>(I718/F718)*100</f>
        <v>135.01307583987122</v>
      </c>
    </row>
    <row r="719" spans="1:13" x14ac:dyDescent="0.25">
      <c r="A719" s="26">
        <v>3434</v>
      </c>
      <c r="B719" s="102" t="s">
        <v>77</v>
      </c>
      <c r="C719" s="26"/>
      <c r="D719" s="26"/>
      <c r="E719" s="26"/>
      <c r="F719" s="39">
        <v>480</v>
      </c>
      <c r="G719" s="34"/>
      <c r="H719" s="34">
        <v>1000</v>
      </c>
      <c r="I719" s="34">
        <v>560</v>
      </c>
      <c r="J719" s="34">
        <f t="shared" si="230"/>
        <v>56.000000000000007</v>
      </c>
      <c r="K719" s="149">
        <f>(I719/F719)*100</f>
        <v>116.66666666666667</v>
      </c>
    </row>
    <row r="720" spans="1:13" x14ac:dyDescent="0.25">
      <c r="A720" s="26"/>
      <c r="B720" s="102"/>
      <c r="C720" s="26"/>
      <c r="D720" s="26"/>
      <c r="E720" s="26"/>
      <c r="F720" s="39"/>
      <c r="G720" s="34"/>
      <c r="H720" s="34"/>
      <c r="I720" s="34"/>
      <c r="J720" s="34"/>
      <c r="K720" s="149"/>
    </row>
    <row r="721" spans="1:13" x14ac:dyDescent="0.25">
      <c r="A721" s="24">
        <v>4</v>
      </c>
      <c r="B721" s="28" t="s">
        <v>142</v>
      </c>
      <c r="C721" s="24"/>
      <c r="D721" s="24"/>
      <c r="E721" s="24"/>
      <c r="F721" s="33">
        <f t="shared" ref="F721:G721" si="257">F722+F726</f>
        <v>36750</v>
      </c>
      <c r="G721" s="33">
        <f t="shared" si="257"/>
        <v>0</v>
      </c>
      <c r="H721" s="33">
        <f>H722+H726</f>
        <v>20000</v>
      </c>
      <c r="I721" s="33">
        <f>I722+I726</f>
        <v>10200</v>
      </c>
      <c r="J721" s="33">
        <f t="shared" ref="J721:J783" si="258">(I721/H721)*100</f>
        <v>51</v>
      </c>
      <c r="K721" s="149">
        <f>(I721/F721)*100</f>
        <v>27.755102040816325</v>
      </c>
    </row>
    <row r="722" spans="1:13" x14ac:dyDescent="0.25">
      <c r="A722" s="24">
        <v>42</v>
      </c>
      <c r="B722" s="24" t="s">
        <v>143</v>
      </c>
      <c r="C722" s="24"/>
      <c r="D722" s="24"/>
      <c r="E722" s="24"/>
      <c r="F722" s="33">
        <f t="shared" ref="F722:I722" si="259">F723</f>
        <v>12000</v>
      </c>
      <c r="G722" s="33">
        <f t="shared" si="259"/>
        <v>0</v>
      </c>
      <c r="H722" s="33">
        <f t="shared" si="259"/>
        <v>20000</v>
      </c>
      <c r="I722" s="33">
        <f t="shared" si="259"/>
        <v>10200</v>
      </c>
      <c r="J722" s="33">
        <f t="shared" si="258"/>
        <v>51</v>
      </c>
      <c r="K722" s="149">
        <f>(I722/F722)*100</f>
        <v>85</v>
      </c>
    </row>
    <row r="723" spans="1:13" x14ac:dyDescent="0.25">
      <c r="A723" s="24">
        <v>422</v>
      </c>
      <c r="B723" s="24" t="s">
        <v>80</v>
      </c>
      <c r="C723" s="24"/>
      <c r="D723" s="24"/>
      <c r="E723" s="24"/>
      <c r="F723" s="38">
        <f>F724+F725</f>
        <v>12000</v>
      </c>
      <c r="G723" s="38">
        <f t="shared" ref="G723:I723" si="260">G724+G725</f>
        <v>0</v>
      </c>
      <c r="H723" s="38">
        <f t="shared" si="260"/>
        <v>20000</v>
      </c>
      <c r="I723" s="38">
        <f t="shared" si="260"/>
        <v>10200</v>
      </c>
      <c r="J723" s="38">
        <f t="shared" si="258"/>
        <v>51</v>
      </c>
      <c r="K723" s="149">
        <f>(I723/F723)*100</f>
        <v>85</v>
      </c>
    </row>
    <row r="724" spans="1:13" x14ac:dyDescent="0.25">
      <c r="A724" s="26">
        <v>4221</v>
      </c>
      <c r="B724" s="102" t="s">
        <v>122</v>
      </c>
      <c r="C724" s="26"/>
      <c r="D724" s="26"/>
      <c r="E724" s="26"/>
      <c r="F724" s="39">
        <v>12000</v>
      </c>
      <c r="G724" s="34"/>
      <c r="H724" s="34">
        <v>20000</v>
      </c>
      <c r="I724" s="34">
        <v>10200</v>
      </c>
      <c r="J724" s="34">
        <f t="shared" si="258"/>
        <v>51</v>
      </c>
      <c r="K724" s="149">
        <f>(I724/F724)*100</f>
        <v>85</v>
      </c>
    </row>
    <row r="725" spans="1:13" x14ac:dyDescent="0.25">
      <c r="A725" s="102">
        <v>4221</v>
      </c>
      <c r="B725" s="102" t="s">
        <v>502</v>
      </c>
      <c r="C725" s="102"/>
      <c r="D725" s="102"/>
      <c r="E725" s="102"/>
      <c r="F725" s="103">
        <v>0</v>
      </c>
      <c r="G725" s="100"/>
      <c r="H725" s="100"/>
      <c r="I725" s="100"/>
      <c r="J725" s="100"/>
      <c r="K725" s="149"/>
    </row>
    <row r="726" spans="1:13" x14ac:dyDescent="0.25">
      <c r="A726" s="24">
        <v>45</v>
      </c>
      <c r="B726" s="24" t="s">
        <v>378</v>
      </c>
      <c r="C726" s="26"/>
      <c r="D726" s="26"/>
      <c r="E726" s="26"/>
      <c r="F726" s="33">
        <f t="shared" ref="F726:G726" si="261">F727</f>
        <v>24750</v>
      </c>
      <c r="G726" s="33">
        <f t="shared" si="261"/>
        <v>0</v>
      </c>
      <c r="H726" s="33">
        <f>H727</f>
        <v>0</v>
      </c>
      <c r="I726" s="33">
        <f>I727</f>
        <v>0</v>
      </c>
      <c r="J726" s="33">
        <v>0</v>
      </c>
      <c r="K726" s="149">
        <v>0</v>
      </c>
    </row>
    <row r="727" spans="1:13" x14ac:dyDescent="0.25">
      <c r="A727" s="24">
        <v>451</v>
      </c>
      <c r="B727" s="24" t="s">
        <v>368</v>
      </c>
      <c r="C727" s="26"/>
      <c r="D727" s="26"/>
      <c r="E727" s="26"/>
      <c r="F727" s="33">
        <f t="shared" ref="F727:G727" si="262">F728+F729</f>
        <v>24750</v>
      </c>
      <c r="G727" s="33">
        <f t="shared" si="262"/>
        <v>0</v>
      </c>
      <c r="H727" s="33">
        <f>H728+H729</f>
        <v>0</v>
      </c>
      <c r="I727" s="33">
        <f>I728+I729</f>
        <v>0</v>
      </c>
      <c r="J727" s="33">
        <v>0</v>
      </c>
      <c r="K727" s="149">
        <v>0</v>
      </c>
    </row>
    <row r="728" spans="1:13" x14ac:dyDescent="0.25">
      <c r="A728" s="102">
        <v>4511</v>
      </c>
      <c r="B728" s="102" t="s">
        <v>223</v>
      </c>
      <c r="C728" s="102"/>
      <c r="D728" s="102"/>
      <c r="E728" s="102"/>
      <c r="F728" s="103">
        <v>24750</v>
      </c>
      <c r="G728" s="100"/>
      <c r="H728" s="100">
        <v>0</v>
      </c>
      <c r="I728" s="34">
        <v>0</v>
      </c>
      <c r="J728" s="34">
        <v>0</v>
      </c>
      <c r="K728" s="149">
        <v>0</v>
      </c>
    </row>
    <row r="729" spans="1:13" x14ac:dyDescent="0.25">
      <c r="A729" s="102"/>
      <c r="B729" s="102"/>
      <c r="C729" s="102"/>
      <c r="D729" s="102"/>
      <c r="E729" s="102"/>
      <c r="F729" s="103"/>
      <c r="G729" s="100"/>
      <c r="H729" s="100"/>
      <c r="I729" s="100"/>
      <c r="J729" s="100"/>
      <c r="K729" s="149"/>
    </row>
    <row r="730" spans="1:13" ht="13.8" x14ac:dyDescent="0.25">
      <c r="A730" s="188" t="s">
        <v>346</v>
      </c>
      <c r="B730" s="203"/>
      <c r="C730" s="203"/>
      <c r="D730" s="203"/>
      <c r="E730" s="203"/>
      <c r="F730" s="204"/>
      <c r="G730" s="203"/>
      <c r="H730" s="204"/>
      <c r="I730" s="205"/>
      <c r="J730" s="205"/>
      <c r="K730" s="205"/>
    </row>
    <row r="731" spans="1:13" ht="13.8" x14ac:dyDescent="0.25">
      <c r="A731" s="179" t="s">
        <v>380</v>
      </c>
      <c r="B731" s="210"/>
      <c r="C731" s="210"/>
      <c r="D731" s="210"/>
      <c r="E731" s="210"/>
      <c r="F731" s="217">
        <v>0</v>
      </c>
      <c r="G731" s="210"/>
      <c r="H731" s="180">
        <f>H734</f>
        <v>75000</v>
      </c>
      <c r="I731" s="180">
        <f t="shared" ref="I731" si="263">I734</f>
        <v>0</v>
      </c>
      <c r="J731" s="180">
        <f t="shared" si="258"/>
        <v>0</v>
      </c>
      <c r="K731" s="180">
        <v>0</v>
      </c>
    </row>
    <row r="732" spans="1:13" ht="13.8" x14ac:dyDescent="0.25">
      <c r="A732" s="42"/>
      <c r="B732" s="27"/>
      <c r="C732" s="27"/>
      <c r="D732" s="27"/>
      <c r="E732" s="27"/>
      <c r="F732" s="34"/>
      <c r="G732" s="27"/>
      <c r="H732" s="34"/>
      <c r="I732" s="1"/>
      <c r="J732" s="1"/>
      <c r="K732" s="149"/>
    </row>
    <row r="733" spans="1:13" ht="13.8" x14ac:dyDescent="0.25">
      <c r="A733" s="42"/>
      <c r="B733" s="27"/>
      <c r="C733" s="27"/>
      <c r="D733" s="27"/>
      <c r="E733" s="27"/>
      <c r="F733" s="34"/>
      <c r="G733" s="27"/>
      <c r="H733" s="34"/>
      <c r="I733" s="1"/>
      <c r="J733" s="1"/>
      <c r="K733" s="149"/>
    </row>
    <row r="734" spans="1:13" s="99" customFormat="1" x14ac:dyDescent="0.25">
      <c r="A734" s="24">
        <v>42</v>
      </c>
      <c r="B734" s="24" t="s">
        <v>535</v>
      </c>
      <c r="C734" s="26"/>
      <c r="D734" s="26"/>
      <c r="E734" s="26"/>
      <c r="F734" s="39">
        <v>0</v>
      </c>
      <c r="G734" s="34"/>
      <c r="H734" s="33">
        <f>H735</f>
        <v>75000</v>
      </c>
      <c r="I734" s="33">
        <f t="shared" ref="I734:I735" si="264">I735</f>
        <v>0</v>
      </c>
      <c r="J734" s="33">
        <f t="shared" si="258"/>
        <v>0</v>
      </c>
      <c r="K734" s="149">
        <v>0</v>
      </c>
      <c r="M734" s="168"/>
    </row>
    <row r="735" spans="1:13" x14ac:dyDescent="0.25">
      <c r="A735" s="24">
        <v>422</v>
      </c>
      <c r="B735" s="24" t="s">
        <v>80</v>
      </c>
      <c r="C735" s="26"/>
      <c r="D735" s="26"/>
      <c r="E735" s="26"/>
      <c r="F735" s="39">
        <v>0</v>
      </c>
      <c r="G735" s="34"/>
      <c r="H735" s="33">
        <f>H736</f>
        <v>75000</v>
      </c>
      <c r="I735" s="33">
        <f t="shared" si="264"/>
        <v>0</v>
      </c>
      <c r="J735" s="33">
        <f t="shared" si="258"/>
        <v>0</v>
      </c>
      <c r="K735" s="149">
        <v>0</v>
      </c>
    </row>
    <row r="736" spans="1:13" x14ac:dyDescent="0.25">
      <c r="A736" s="102">
        <v>4223</v>
      </c>
      <c r="B736" s="102" t="s">
        <v>381</v>
      </c>
      <c r="C736" s="102"/>
      <c r="D736" s="102"/>
      <c r="E736" s="102"/>
      <c r="F736" s="103">
        <v>0</v>
      </c>
      <c r="G736" s="100"/>
      <c r="H736" s="100">
        <v>75000</v>
      </c>
      <c r="I736" s="34">
        <v>0</v>
      </c>
      <c r="J736" s="34">
        <f t="shared" si="258"/>
        <v>0</v>
      </c>
      <c r="K736" s="149">
        <v>0</v>
      </c>
    </row>
    <row r="737" spans="1:11" x14ac:dyDescent="0.25">
      <c r="A737" s="102"/>
      <c r="B737" s="102"/>
      <c r="C737" s="102"/>
      <c r="D737" s="102"/>
      <c r="E737" s="102"/>
      <c r="F737" s="103"/>
      <c r="G737" s="100"/>
      <c r="H737" s="100"/>
      <c r="I737" s="34"/>
      <c r="J737" s="34"/>
      <c r="K737" s="149"/>
    </row>
    <row r="738" spans="1:11" x14ac:dyDescent="0.25">
      <c r="A738" s="102"/>
      <c r="B738" s="102"/>
      <c r="C738" s="102"/>
      <c r="D738" s="102"/>
      <c r="E738" s="102"/>
      <c r="F738" s="103"/>
      <c r="G738" s="100"/>
      <c r="H738" s="100"/>
      <c r="I738" s="34"/>
      <c r="J738" s="34"/>
      <c r="K738" s="149"/>
    </row>
    <row r="739" spans="1:11" ht="13.8" x14ac:dyDescent="0.25">
      <c r="A739" s="155" t="s">
        <v>382</v>
      </c>
      <c r="B739" s="155"/>
      <c r="C739" s="155"/>
      <c r="D739" s="155"/>
      <c r="E739" s="155"/>
      <c r="F739" s="156">
        <f t="shared" ref="F739:G739" si="265">F742</f>
        <v>10213.73</v>
      </c>
      <c r="G739" s="156">
        <f t="shared" si="265"/>
        <v>0</v>
      </c>
      <c r="H739" s="156">
        <f>H742</f>
        <v>27000</v>
      </c>
      <c r="I739" s="156">
        <f t="shared" ref="I739" si="266">I742</f>
        <v>10633.04</v>
      </c>
      <c r="J739" s="156">
        <f t="shared" si="258"/>
        <v>39.381629629629636</v>
      </c>
      <c r="K739" s="156">
        <f>(I739/F739)*100</f>
        <v>104.10535622147836</v>
      </c>
    </row>
    <row r="740" spans="1:11" ht="13.8" x14ac:dyDescent="0.25">
      <c r="A740" s="157" t="s">
        <v>383</v>
      </c>
      <c r="B740" s="157"/>
      <c r="C740" s="157"/>
      <c r="D740" s="157"/>
      <c r="E740" s="157"/>
      <c r="F740" s="173"/>
      <c r="G740" s="157"/>
      <c r="H740" s="158"/>
      <c r="I740" s="159"/>
      <c r="J740" s="159"/>
      <c r="K740" s="159"/>
    </row>
    <row r="741" spans="1:11" ht="13.8" x14ac:dyDescent="0.25">
      <c r="A741" s="188" t="s">
        <v>275</v>
      </c>
      <c r="B741" s="203"/>
      <c r="C741" s="203"/>
      <c r="D741" s="203"/>
      <c r="E741" s="203"/>
      <c r="F741" s="204"/>
      <c r="G741" s="203"/>
      <c r="H741" s="204"/>
      <c r="I741" s="205"/>
      <c r="J741" s="205"/>
      <c r="K741" s="205"/>
    </row>
    <row r="742" spans="1:11" ht="13.8" x14ac:dyDescent="0.25">
      <c r="A742" s="164" t="s">
        <v>537</v>
      </c>
      <c r="B742" s="165"/>
      <c r="C742" s="165"/>
      <c r="D742" s="165"/>
      <c r="E742" s="165"/>
      <c r="F742" s="166">
        <f t="shared" ref="F742:G742" si="267">F744</f>
        <v>10213.73</v>
      </c>
      <c r="G742" s="166">
        <f t="shared" si="267"/>
        <v>0</v>
      </c>
      <c r="H742" s="166">
        <f>H744</f>
        <v>27000</v>
      </c>
      <c r="I742" s="166">
        <f t="shared" ref="I742" si="268">I744</f>
        <v>10633.04</v>
      </c>
      <c r="J742" s="166">
        <f t="shared" si="258"/>
        <v>39.381629629629636</v>
      </c>
      <c r="K742" s="166">
        <f>(I742/F742)*100</f>
        <v>104.10535622147836</v>
      </c>
    </row>
    <row r="743" spans="1:11" ht="13.8" x14ac:dyDescent="0.25">
      <c r="A743" s="42"/>
      <c r="B743" s="27"/>
      <c r="C743" s="27"/>
      <c r="D743" s="164" t="s">
        <v>538</v>
      </c>
      <c r="E743" s="165"/>
      <c r="F743" s="34"/>
      <c r="G743" s="27"/>
      <c r="H743" s="34"/>
      <c r="I743" s="1"/>
      <c r="J743" s="1"/>
      <c r="K743" s="149"/>
    </row>
    <row r="744" spans="1:11" x14ac:dyDescent="0.25">
      <c r="A744" s="28">
        <v>36</v>
      </c>
      <c r="B744" s="28" t="s">
        <v>109</v>
      </c>
      <c r="C744" s="28"/>
      <c r="D744" s="28"/>
      <c r="E744" s="28"/>
      <c r="F744" s="33">
        <f t="shared" ref="F744:I744" si="269">F745</f>
        <v>10213.73</v>
      </c>
      <c r="G744" s="33">
        <f t="shared" si="269"/>
        <v>0</v>
      </c>
      <c r="H744" s="33">
        <f t="shared" si="269"/>
        <v>27000</v>
      </c>
      <c r="I744" s="33">
        <f t="shared" si="269"/>
        <v>10633.04</v>
      </c>
      <c r="J744" s="33">
        <f t="shared" si="258"/>
        <v>39.381629629629636</v>
      </c>
      <c r="K744" s="149">
        <f>(I744/F744)*100</f>
        <v>104.10535622147836</v>
      </c>
    </row>
    <row r="745" spans="1:11" x14ac:dyDescent="0.25">
      <c r="A745" s="28">
        <v>363</v>
      </c>
      <c r="B745" s="28" t="s">
        <v>109</v>
      </c>
      <c r="C745" s="28"/>
      <c r="D745" s="28"/>
      <c r="E745" s="28"/>
      <c r="F745" s="33">
        <f t="shared" ref="F745:G745" si="270">SUM(F746:F748)</f>
        <v>10213.73</v>
      </c>
      <c r="G745" s="33">
        <f t="shared" si="270"/>
        <v>0</v>
      </c>
      <c r="H745" s="33">
        <f>SUM(H746:H748)</f>
        <v>27000</v>
      </c>
      <c r="I745" s="33">
        <f t="shared" ref="I745" si="271">SUM(I746:I748)</f>
        <v>10633.04</v>
      </c>
      <c r="J745" s="33">
        <f t="shared" si="258"/>
        <v>39.381629629629636</v>
      </c>
      <c r="K745" s="149">
        <f>(I745/F745)*100</f>
        <v>104.10535622147836</v>
      </c>
    </row>
    <row r="746" spans="1:11" x14ac:dyDescent="0.25">
      <c r="A746" s="27">
        <v>3631</v>
      </c>
      <c r="B746" s="101" t="s">
        <v>384</v>
      </c>
      <c r="C746" s="27"/>
      <c r="D746" s="27"/>
      <c r="E746" s="27"/>
      <c r="F746" s="34">
        <v>9553.73</v>
      </c>
      <c r="G746" s="33"/>
      <c r="H746" s="34">
        <v>25000</v>
      </c>
      <c r="I746" s="34">
        <v>10633.04</v>
      </c>
      <c r="J746" s="34">
        <f t="shared" si="258"/>
        <v>42.532160000000005</v>
      </c>
      <c r="K746" s="149">
        <f>(I746/F746)*100</f>
        <v>111.29726295384108</v>
      </c>
    </row>
    <row r="747" spans="1:11" x14ac:dyDescent="0.25">
      <c r="A747" s="27"/>
      <c r="B747" s="27"/>
      <c r="C747" s="27"/>
      <c r="D747" s="27"/>
      <c r="E747" s="27"/>
      <c r="F747" s="34"/>
      <c r="G747" s="100"/>
      <c r="H747" s="34"/>
      <c r="I747" s="34"/>
      <c r="J747" s="34"/>
      <c r="K747" s="149"/>
    </row>
    <row r="748" spans="1:11" x14ac:dyDescent="0.25">
      <c r="A748" s="101">
        <v>3631</v>
      </c>
      <c r="B748" s="101" t="s">
        <v>82</v>
      </c>
      <c r="C748" s="101"/>
      <c r="D748" s="101"/>
      <c r="E748" s="27"/>
      <c r="F748" s="34">
        <v>660</v>
      </c>
      <c r="G748" s="100"/>
      <c r="H748" s="34">
        <v>2000</v>
      </c>
      <c r="I748" s="34">
        <v>0</v>
      </c>
      <c r="J748" s="34">
        <f t="shared" si="258"/>
        <v>0</v>
      </c>
      <c r="K748" s="149">
        <v>0</v>
      </c>
    </row>
    <row r="749" spans="1:11" x14ac:dyDescent="0.25">
      <c r="A749" s="101"/>
      <c r="B749" s="101"/>
      <c r="C749" s="101"/>
      <c r="D749" s="101"/>
      <c r="E749" s="27"/>
      <c r="F749" s="34"/>
      <c r="G749" s="100"/>
      <c r="H749" s="34"/>
      <c r="I749" s="34"/>
      <c r="J749" s="34"/>
      <c r="K749" s="149"/>
    </row>
    <row r="750" spans="1:11" ht="13.8" x14ac:dyDescent="0.25">
      <c r="A750" s="155" t="s">
        <v>385</v>
      </c>
      <c r="B750" s="155"/>
      <c r="C750" s="155"/>
      <c r="D750" s="155"/>
      <c r="E750" s="155"/>
      <c r="F750" s="156">
        <f t="shared" ref="F750:G750" si="272">F753</f>
        <v>11750</v>
      </c>
      <c r="G750" s="156">
        <f t="shared" si="272"/>
        <v>0</v>
      </c>
      <c r="H750" s="156">
        <f>H753</f>
        <v>25000</v>
      </c>
      <c r="I750" s="156">
        <f t="shared" ref="I750" si="273">I753</f>
        <v>9250</v>
      </c>
      <c r="J750" s="156">
        <f t="shared" si="258"/>
        <v>37</v>
      </c>
      <c r="K750" s="156">
        <f>(I750/F750)*100</f>
        <v>78.723404255319153</v>
      </c>
    </row>
    <row r="751" spans="1:11" ht="13.8" x14ac:dyDescent="0.25">
      <c r="A751" s="157" t="s">
        <v>386</v>
      </c>
      <c r="B751" s="157"/>
      <c r="C751" s="157"/>
      <c r="D751" s="157"/>
      <c r="E751" s="157"/>
      <c r="F751" s="173"/>
      <c r="G751" s="157"/>
      <c r="H751" s="158"/>
      <c r="I751" s="159"/>
      <c r="J751" s="159"/>
      <c r="K751" s="159"/>
    </row>
    <row r="752" spans="1:11" ht="13.8" x14ac:dyDescent="0.25">
      <c r="A752" s="188" t="s">
        <v>275</v>
      </c>
      <c r="B752" s="203"/>
      <c r="C752" s="203"/>
      <c r="D752" s="203"/>
      <c r="E752" s="203"/>
      <c r="F752" s="204"/>
      <c r="G752" s="203"/>
      <c r="H752" s="204"/>
      <c r="I752" s="205"/>
      <c r="J752" s="205"/>
      <c r="K752" s="205"/>
    </row>
    <row r="753" spans="1:13" ht="13.8" x14ac:dyDescent="0.25">
      <c r="A753" s="164" t="s">
        <v>539</v>
      </c>
      <c r="B753" s="165"/>
      <c r="C753" s="165"/>
      <c r="D753" s="165"/>
      <c r="E753" s="165"/>
      <c r="F753" s="166">
        <f t="shared" ref="F753:G753" si="274">F755</f>
        <v>11750</v>
      </c>
      <c r="G753" s="166">
        <f t="shared" si="274"/>
        <v>0</v>
      </c>
      <c r="H753" s="166">
        <f>H755</f>
        <v>25000</v>
      </c>
      <c r="I753" s="166">
        <f t="shared" ref="I753" si="275">I755</f>
        <v>9250</v>
      </c>
      <c r="J753" s="166">
        <f t="shared" si="258"/>
        <v>37</v>
      </c>
      <c r="K753" s="166">
        <f>(I753/F753)*100</f>
        <v>78.723404255319153</v>
      </c>
    </row>
    <row r="754" spans="1:13" ht="13.8" x14ac:dyDescent="0.25">
      <c r="A754" s="42"/>
      <c r="B754" s="27"/>
      <c r="C754" s="27"/>
      <c r="D754" s="164" t="s">
        <v>540</v>
      </c>
      <c r="E754" s="165"/>
      <c r="F754" s="34"/>
      <c r="G754" s="27"/>
      <c r="H754" s="34"/>
      <c r="I754" s="1"/>
      <c r="J754" s="1"/>
      <c r="K754" s="149"/>
    </row>
    <row r="755" spans="1:13" x14ac:dyDescent="0.25">
      <c r="A755" s="28">
        <v>37</v>
      </c>
      <c r="B755" s="28" t="s">
        <v>42</v>
      </c>
      <c r="C755" s="28"/>
      <c r="D755" s="28"/>
      <c r="E755" s="28"/>
      <c r="F755" s="33">
        <f t="shared" ref="F755:I756" si="276">F756</f>
        <v>11750</v>
      </c>
      <c r="G755" s="33">
        <f t="shared" si="276"/>
        <v>0</v>
      </c>
      <c r="H755" s="33">
        <f t="shared" si="276"/>
        <v>25000</v>
      </c>
      <c r="I755" s="33">
        <f t="shared" si="276"/>
        <v>9250</v>
      </c>
      <c r="J755" s="33">
        <f t="shared" si="258"/>
        <v>37</v>
      </c>
      <c r="K755" s="149">
        <f>(I755/F755)*100</f>
        <v>78.723404255319153</v>
      </c>
    </row>
    <row r="756" spans="1:13" x14ac:dyDescent="0.25">
      <c r="A756" s="28">
        <v>372</v>
      </c>
      <c r="B756" s="28" t="s">
        <v>42</v>
      </c>
      <c r="C756" s="28"/>
      <c r="D756" s="28"/>
      <c r="E756" s="28"/>
      <c r="F756" s="33">
        <f t="shared" si="276"/>
        <v>11750</v>
      </c>
      <c r="G756" s="33">
        <f t="shared" si="276"/>
        <v>0</v>
      </c>
      <c r="H756" s="33">
        <f t="shared" si="276"/>
        <v>25000</v>
      </c>
      <c r="I756" s="33">
        <f t="shared" si="276"/>
        <v>9250</v>
      </c>
      <c r="J756" s="33">
        <f t="shared" si="258"/>
        <v>37</v>
      </c>
      <c r="K756" s="149">
        <f>(I756/F756)*100</f>
        <v>78.723404255319153</v>
      </c>
    </row>
    <row r="757" spans="1:13" x14ac:dyDescent="0.25">
      <c r="A757" s="27">
        <v>3721</v>
      </c>
      <c r="B757" s="27" t="s">
        <v>66</v>
      </c>
      <c r="C757" s="27"/>
      <c r="D757" s="27"/>
      <c r="E757" s="27"/>
      <c r="F757" s="34">
        <v>11750</v>
      </c>
      <c r="G757" s="34"/>
      <c r="H757" s="34">
        <v>25000</v>
      </c>
      <c r="I757" s="34">
        <v>9250</v>
      </c>
      <c r="J757" s="34">
        <f t="shared" si="258"/>
        <v>37</v>
      </c>
      <c r="K757" s="149">
        <f>(I757/F757)*100</f>
        <v>78.723404255319153</v>
      </c>
    </row>
    <row r="758" spans="1:13" x14ac:dyDescent="0.25">
      <c r="A758" s="27"/>
      <c r="B758" s="27"/>
      <c r="C758" s="27"/>
      <c r="D758" s="27"/>
      <c r="E758" s="27"/>
      <c r="F758" s="34"/>
      <c r="G758" s="34"/>
      <c r="H758" s="34"/>
      <c r="I758" s="34"/>
      <c r="J758" s="34"/>
      <c r="K758" s="149"/>
    </row>
    <row r="759" spans="1:13" ht="13.8" x14ac:dyDescent="0.25">
      <c r="A759" s="155" t="s">
        <v>387</v>
      </c>
      <c r="B759" s="155"/>
      <c r="C759" s="155"/>
      <c r="D759" s="155"/>
      <c r="E759" s="155"/>
      <c r="F759" s="156">
        <f t="shared" ref="F759:G759" si="277">F762</f>
        <v>35500</v>
      </c>
      <c r="G759" s="156">
        <f t="shared" si="277"/>
        <v>0</v>
      </c>
      <c r="H759" s="156">
        <f>H762</f>
        <v>50000</v>
      </c>
      <c r="I759" s="156">
        <f t="shared" ref="I759" si="278">I762</f>
        <v>27000</v>
      </c>
      <c r="J759" s="156">
        <f t="shared" si="258"/>
        <v>54</v>
      </c>
      <c r="K759" s="156">
        <f>(I759/F759)*100</f>
        <v>76.056338028169009</v>
      </c>
    </row>
    <row r="760" spans="1:13" s="9" customFormat="1" ht="13.8" x14ac:dyDescent="0.25">
      <c r="A760" s="157" t="s">
        <v>388</v>
      </c>
      <c r="B760" s="157"/>
      <c r="C760" s="157"/>
      <c r="D760" s="157"/>
      <c r="E760" s="157"/>
      <c r="F760" s="173"/>
      <c r="G760" s="157"/>
      <c r="H760" s="158"/>
      <c r="I760" s="159"/>
      <c r="J760" s="159"/>
      <c r="K760" s="159"/>
      <c r="M760" s="10"/>
    </row>
    <row r="761" spans="1:13" s="9" customFormat="1" ht="13.8" x14ac:dyDescent="0.25">
      <c r="A761" s="188" t="s">
        <v>275</v>
      </c>
      <c r="B761" s="203"/>
      <c r="C761" s="203"/>
      <c r="D761" s="203"/>
      <c r="E761" s="203"/>
      <c r="F761" s="204"/>
      <c r="G761" s="203"/>
      <c r="H761" s="204"/>
      <c r="I761" s="205"/>
      <c r="J761" s="205"/>
      <c r="K761" s="205"/>
      <c r="M761" s="10"/>
    </row>
    <row r="762" spans="1:13" s="9" customFormat="1" ht="13.8" x14ac:dyDescent="0.25">
      <c r="A762" s="164" t="s">
        <v>389</v>
      </c>
      <c r="B762" s="165"/>
      <c r="C762" s="165"/>
      <c r="D762" s="165"/>
      <c r="E762" s="165"/>
      <c r="F762" s="166">
        <f t="shared" ref="F762:G762" si="279">F764</f>
        <v>35500</v>
      </c>
      <c r="G762" s="166">
        <f t="shared" si="279"/>
        <v>0</v>
      </c>
      <c r="H762" s="166">
        <f>H764</f>
        <v>50000</v>
      </c>
      <c r="I762" s="166">
        <f t="shared" ref="I762" si="280">I764</f>
        <v>27000</v>
      </c>
      <c r="J762" s="166">
        <f t="shared" si="258"/>
        <v>54</v>
      </c>
      <c r="K762" s="166">
        <f>(I762/F762)*100</f>
        <v>76.056338028169009</v>
      </c>
      <c r="M762" s="10"/>
    </row>
    <row r="763" spans="1:13" ht="13.8" x14ac:dyDescent="0.25">
      <c r="A763" s="42"/>
      <c r="B763" s="27"/>
      <c r="C763" s="27"/>
      <c r="D763" s="27"/>
      <c r="E763" s="27"/>
      <c r="F763" s="34"/>
      <c r="G763" s="27"/>
      <c r="H763" s="34"/>
      <c r="I763" s="1"/>
      <c r="J763" s="1"/>
      <c r="K763" s="149"/>
    </row>
    <row r="764" spans="1:13" x14ac:dyDescent="0.25">
      <c r="A764" s="24">
        <v>372</v>
      </c>
      <c r="B764" s="24" t="s">
        <v>42</v>
      </c>
      <c r="C764" s="28"/>
      <c r="D764" s="28"/>
      <c r="E764" s="28"/>
      <c r="F764" s="33">
        <f t="shared" ref="F764:G764" si="281">F765</f>
        <v>35500</v>
      </c>
      <c r="G764" s="33">
        <f t="shared" si="281"/>
        <v>0</v>
      </c>
      <c r="H764" s="33">
        <f>H765</f>
        <v>50000</v>
      </c>
      <c r="I764" s="33">
        <f t="shared" ref="I764" si="282">I765</f>
        <v>27000</v>
      </c>
      <c r="J764" s="33">
        <f t="shared" si="258"/>
        <v>54</v>
      </c>
      <c r="K764" s="149">
        <f>(I764/F764)*100</f>
        <v>76.056338028169009</v>
      </c>
    </row>
    <row r="765" spans="1:13" ht="15.6" x14ac:dyDescent="0.3">
      <c r="A765" s="27">
        <v>3721</v>
      </c>
      <c r="B765" s="27" t="s">
        <v>224</v>
      </c>
      <c r="C765" s="27"/>
      <c r="D765" s="27"/>
      <c r="E765" s="27"/>
      <c r="F765" s="34">
        <v>35500</v>
      </c>
      <c r="G765" s="30"/>
      <c r="H765" s="100">
        <v>50000</v>
      </c>
      <c r="I765" s="100">
        <v>27000</v>
      </c>
      <c r="J765" s="100">
        <f t="shared" si="258"/>
        <v>54</v>
      </c>
      <c r="K765" s="149">
        <f>(I765/F765)*100</f>
        <v>76.056338028169009</v>
      </c>
    </row>
    <row r="766" spans="1:13" ht="15.6" x14ac:dyDescent="0.3">
      <c r="A766" s="27"/>
      <c r="B766" s="27"/>
      <c r="C766" s="27"/>
      <c r="D766" s="27"/>
      <c r="E766" s="27"/>
      <c r="F766" s="34"/>
      <c r="G766" s="30"/>
      <c r="H766" s="100"/>
      <c r="I766" s="33"/>
      <c r="J766" s="33"/>
      <c r="K766" s="149"/>
    </row>
    <row r="767" spans="1:13" ht="13.8" x14ac:dyDescent="0.25">
      <c r="A767" s="153" t="s">
        <v>433</v>
      </c>
      <c r="B767" s="153"/>
      <c r="C767" s="153"/>
      <c r="D767" s="153"/>
      <c r="E767" s="153"/>
      <c r="F767" s="184">
        <f>F774+F791</f>
        <v>33429.71</v>
      </c>
      <c r="G767" s="184">
        <f t="shared" ref="G767" si="283">G774+G791</f>
        <v>0</v>
      </c>
      <c r="H767" s="184">
        <f>H774+H791</f>
        <v>226000</v>
      </c>
      <c r="I767" s="184">
        <f t="shared" ref="I767" si="284">I774+I791</f>
        <v>63294.130000000005</v>
      </c>
      <c r="J767" s="184">
        <f t="shared" si="258"/>
        <v>28.006252212389381</v>
      </c>
      <c r="K767" s="184">
        <f>(I767/F767)*100</f>
        <v>189.3349658133439</v>
      </c>
    </row>
    <row r="768" spans="1:13" ht="13.8" x14ac:dyDescent="0.25">
      <c r="A768" s="153"/>
      <c r="B768" s="153" t="s">
        <v>170</v>
      </c>
      <c r="C768" s="153"/>
      <c r="D768" s="153"/>
      <c r="E768" s="153"/>
      <c r="F768" s="184"/>
      <c r="G768" s="183"/>
      <c r="H768" s="184"/>
      <c r="I768" s="184"/>
      <c r="J768" s="184"/>
      <c r="K768" s="184"/>
    </row>
    <row r="769" spans="1:11" ht="13.8" x14ac:dyDescent="0.25">
      <c r="A769" s="155" t="s">
        <v>390</v>
      </c>
      <c r="B769" s="155"/>
      <c r="C769" s="155"/>
      <c r="D769" s="155"/>
      <c r="E769" s="155"/>
      <c r="F769" s="172">
        <f>F774</f>
        <v>29429.71</v>
      </c>
      <c r="G769" s="172">
        <f t="shared" ref="G769" si="285">G774</f>
        <v>0</v>
      </c>
      <c r="H769" s="172">
        <f>H774</f>
        <v>210000</v>
      </c>
      <c r="I769" s="172">
        <f t="shared" ref="I769" si="286">I774</f>
        <v>56468.08</v>
      </c>
      <c r="J769" s="172">
        <f t="shared" si="258"/>
        <v>26.889561904761905</v>
      </c>
      <c r="K769" s="172">
        <f>(I769/F769)*100</f>
        <v>191.87440175251473</v>
      </c>
    </row>
    <row r="770" spans="1:11" ht="13.8" x14ac:dyDescent="0.25">
      <c r="A770" s="157" t="s">
        <v>391</v>
      </c>
      <c r="B770" s="157"/>
      <c r="C770" s="157"/>
      <c r="D770" s="157"/>
      <c r="E770" s="157"/>
      <c r="F770" s="173"/>
      <c r="G770" s="186"/>
      <c r="H770" s="173"/>
      <c r="I770" s="187"/>
      <c r="J770" s="187"/>
      <c r="K770" s="187"/>
    </row>
    <row r="771" spans="1:11" ht="13.8" x14ac:dyDescent="0.25">
      <c r="A771" s="188" t="s">
        <v>346</v>
      </c>
      <c r="B771" s="188"/>
      <c r="C771" s="188"/>
      <c r="D771" s="188"/>
      <c r="E771" s="188"/>
      <c r="F771" s="190"/>
      <c r="G771" s="189"/>
      <c r="H771" s="190"/>
      <c r="I771" s="191"/>
      <c r="J771" s="191"/>
      <c r="K771" s="191"/>
    </row>
    <row r="772" spans="1:11" ht="13.8" x14ac:dyDescent="0.25">
      <c r="A772" s="164" t="s">
        <v>392</v>
      </c>
      <c r="B772" s="164"/>
      <c r="C772" s="164"/>
      <c r="D772" s="164"/>
      <c r="E772" s="164"/>
      <c r="F772" s="171"/>
      <c r="G772" s="192"/>
      <c r="H772" s="171"/>
      <c r="I772" s="193"/>
      <c r="J772" s="193"/>
      <c r="K772" s="193"/>
    </row>
    <row r="773" spans="1:11" ht="15.6" x14ac:dyDescent="0.3">
      <c r="A773" s="27"/>
      <c r="B773" s="27"/>
      <c r="C773" s="27"/>
      <c r="D773" s="27"/>
      <c r="E773" s="27"/>
      <c r="F773" s="34"/>
      <c r="G773" s="30"/>
      <c r="H773" s="100"/>
      <c r="I773" s="33"/>
      <c r="J773" s="33"/>
      <c r="K773" s="149"/>
    </row>
    <row r="774" spans="1:11" ht="13.8" x14ac:dyDescent="0.25">
      <c r="A774" s="28">
        <v>3</v>
      </c>
      <c r="B774" s="28" t="s">
        <v>2</v>
      </c>
      <c r="C774" s="28"/>
      <c r="D774" s="28"/>
      <c r="E774" s="31"/>
      <c r="F774" s="33">
        <f>F775+F779+F786</f>
        <v>29429.71</v>
      </c>
      <c r="G774" s="33">
        <f t="shared" ref="G774" si="287">G775+G779</f>
        <v>0</v>
      </c>
      <c r="H774" s="33">
        <f>H775+H779</f>
        <v>210000</v>
      </c>
      <c r="I774" s="33">
        <f t="shared" ref="I774" si="288">I775+I779</f>
        <v>56468.08</v>
      </c>
      <c r="J774" s="33">
        <f t="shared" si="258"/>
        <v>26.889561904761905</v>
      </c>
      <c r="K774" s="149">
        <f>(I774/F774)*100</f>
        <v>191.87440175251473</v>
      </c>
    </row>
    <row r="775" spans="1:11" x14ac:dyDescent="0.25">
      <c r="A775" s="28">
        <v>36</v>
      </c>
      <c r="B775" s="28" t="s">
        <v>109</v>
      </c>
      <c r="C775" s="28"/>
      <c r="D775" s="28"/>
      <c r="E775" s="28"/>
      <c r="F775" s="33">
        <f t="shared" ref="F775:G775" si="289">F777</f>
        <v>4229.71</v>
      </c>
      <c r="G775" s="33">
        <f t="shared" si="289"/>
        <v>0</v>
      </c>
      <c r="H775" s="33">
        <f>H777</f>
        <v>110000</v>
      </c>
      <c r="I775" s="33">
        <f t="shared" ref="I775" si="290">I777</f>
        <v>6468.08</v>
      </c>
      <c r="J775" s="33">
        <f t="shared" si="258"/>
        <v>5.8800727272727276</v>
      </c>
      <c r="K775" s="149">
        <f>(I775/F775)*100</f>
        <v>152.92017656056797</v>
      </c>
    </row>
    <row r="776" spans="1:11" x14ac:dyDescent="0.25">
      <c r="A776" s="28">
        <v>363</v>
      </c>
      <c r="B776" s="28" t="s">
        <v>109</v>
      </c>
      <c r="C776" s="28"/>
      <c r="D776" s="28"/>
      <c r="E776" s="28"/>
      <c r="F776" s="33">
        <f t="shared" ref="F776:I776" si="291">F777</f>
        <v>4229.71</v>
      </c>
      <c r="G776" s="33">
        <f t="shared" si="291"/>
        <v>0</v>
      </c>
      <c r="H776" s="33">
        <f t="shared" si="291"/>
        <v>110000</v>
      </c>
      <c r="I776" s="33">
        <f t="shared" si="291"/>
        <v>6468.08</v>
      </c>
      <c r="J776" s="33">
        <f t="shared" si="258"/>
        <v>5.8800727272727276</v>
      </c>
      <c r="K776" s="149">
        <f>(I776/F776)*100</f>
        <v>152.92017656056797</v>
      </c>
    </row>
    <row r="777" spans="1:11" x14ac:dyDescent="0.25">
      <c r="A777" s="27">
        <v>3631</v>
      </c>
      <c r="B777" s="27" t="s">
        <v>69</v>
      </c>
      <c r="C777" s="27"/>
      <c r="D777" s="27"/>
      <c r="E777" s="27"/>
      <c r="F777" s="34">
        <v>4229.71</v>
      </c>
      <c r="G777" s="33"/>
      <c r="H777" s="34">
        <v>110000</v>
      </c>
      <c r="I777" s="34">
        <v>6468.08</v>
      </c>
      <c r="J777" s="34">
        <f t="shared" si="258"/>
        <v>5.8800727272727276</v>
      </c>
      <c r="K777" s="149">
        <f>(I777/F777)*100</f>
        <v>152.92017656056797</v>
      </c>
    </row>
    <row r="778" spans="1:11" x14ac:dyDescent="0.25">
      <c r="A778" s="27"/>
      <c r="B778" s="27"/>
      <c r="C778" s="27"/>
      <c r="D778" s="27"/>
      <c r="E778" s="27"/>
      <c r="F778" s="34"/>
      <c r="G778" s="34"/>
      <c r="H778" s="34"/>
      <c r="I778" s="34"/>
      <c r="J778" s="34"/>
      <c r="K778" s="149"/>
    </row>
    <row r="779" spans="1:11" x14ac:dyDescent="0.25">
      <c r="A779" s="28">
        <v>38</v>
      </c>
      <c r="B779" s="28" t="s">
        <v>13</v>
      </c>
      <c r="C779" s="28"/>
      <c r="D779" s="28"/>
      <c r="E779" s="28"/>
      <c r="F779" s="33">
        <f t="shared" ref="F779:G779" si="292">F780</f>
        <v>25200</v>
      </c>
      <c r="G779" s="33">
        <f t="shared" si="292"/>
        <v>0</v>
      </c>
      <c r="H779" s="33">
        <f>H780</f>
        <v>100000</v>
      </c>
      <c r="I779" s="33">
        <f t="shared" ref="I779" si="293">I780</f>
        <v>50000</v>
      </c>
      <c r="J779" s="33">
        <f t="shared" si="258"/>
        <v>50</v>
      </c>
      <c r="K779" s="149">
        <f t="shared" ref="K779:K784" si="294">(I779/F779)*100</f>
        <v>198.41269841269843</v>
      </c>
    </row>
    <row r="780" spans="1:11" x14ac:dyDescent="0.25">
      <c r="A780" s="28">
        <v>381</v>
      </c>
      <c r="B780" s="28" t="s">
        <v>145</v>
      </c>
      <c r="C780" s="28"/>
      <c r="D780" s="28"/>
      <c r="E780" s="28"/>
      <c r="F780" s="33">
        <v>25200</v>
      </c>
      <c r="G780" s="34"/>
      <c r="H780" s="100">
        <v>100000</v>
      </c>
      <c r="I780" s="34">
        <v>50000</v>
      </c>
      <c r="J780" s="34">
        <f t="shared" si="258"/>
        <v>50</v>
      </c>
      <c r="K780" s="149">
        <f t="shared" si="294"/>
        <v>198.41269841269843</v>
      </c>
    </row>
    <row r="781" spans="1:11" ht="13.8" hidden="1" x14ac:dyDescent="0.25">
      <c r="A781" s="27">
        <v>3811</v>
      </c>
      <c r="B781" s="27" t="s">
        <v>32</v>
      </c>
      <c r="C781" s="27"/>
      <c r="D781" s="27"/>
      <c r="E781" s="27"/>
      <c r="F781" s="34">
        <v>5000</v>
      </c>
      <c r="G781" s="32"/>
      <c r="H781" s="34">
        <v>10000</v>
      </c>
      <c r="I781" s="34"/>
      <c r="J781" s="34">
        <f t="shared" si="258"/>
        <v>0</v>
      </c>
      <c r="K781" s="149">
        <f t="shared" si="294"/>
        <v>0</v>
      </c>
    </row>
    <row r="782" spans="1:11" hidden="1" x14ac:dyDescent="0.25">
      <c r="A782" s="27">
        <v>3811</v>
      </c>
      <c r="B782" s="27" t="s">
        <v>33</v>
      </c>
      <c r="C782" s="27"/>
      <c r="D782" s="27"/>
      <c r="E782" s="27"/>
      <c r="F782" s="34">
        <v>18000</v>
      </c>
      <c r="G782" s="34"/>
      <c r="H782" s="34">
        <v>23000</v>
      </c>
      <c r="I782" s="34"/>
      <c r="J782" s="34">
        <f t="shared" si="258"/>
        <v>0</v>
      </c>
      <c r="K782" s="149">
        <f t="shared" si="294"/>
        <v>0</v>
      </c>
    </row>
    <row r="783" spans="1:11" hidden="1" x14ac:dyDescent="0.25">
      <c r="A783" s="101">
        <v>3811</v>
      </c>
      <c r="B783" s="27" t="s">
        <v>60</v>
      </c>
      <c r="C783" s="27"/>
      <c r="D783" s="27"/>
      <c r="E783" s="27"/>
      <c r="F783" s="34">
        <v>0</v>
      </c>
      <c r="G783" s="33"/>
      <c r="H783" s="34">
        <v>2500</v>
      </c>
      <c r="I783" s="34"/>
      <c r="J783" s="34">
        <f t="shared" si="258"/>
        <v>0</v>
      </c>
      <c r="K783" s="149" t="e">
        <f t="shared" si="294"/>
        <v>#DIV/0!</v>
      </c>
    </row>
    <row r="784" spans="1:11" hidden="1" x14ac:dyDescent="0.25">
      <c r="A784" s="101">
        <v>3811</v>
      </c>
      <c r="B784" s="27" t="s">
        <v>110</v>
      </c>
      <c r="C784" s="27"/>
      <c r="D784" s="27"/>
      <c r="E784" s="27"/>
      <c r="F784" s="34">
        <v>0</v>
      </c>
      <c r="G784" s="33"/>
      <c r="H784" s="34">
        <v>2500</v>
      </c>
      <c r="I784" s="34"/>
      <c r="J784" s="34">
        <f t="shared" ref="J784:J847" si="295">(I784/H784)*100</f>
        <v>0</v>
      </c>
      <c r="K784" s="149" t="e">
        <f t="shared" si="294"/>
        <v>#DIV/0!</v>
      </c>
    </row>
    <row r="785" spans="1:13" x14ac:dyDescent="0.25">
      <c r="A785" s="101"/>
      <c r="B785" s="27"/>
      <c r="C785" s="27"/>
      <c r="D785" s="27"/>
      <c r="E785" s="27"/>
      <c r="F785" s="34"/>
      <c r="G785" s="33"/>
      <c r="H785" s="34"/>
      <c r="I785" s="34"/>
      <c r="J785" s="34"/>
      <c r="K785" s="149"/>
    </row>
    <row r="786" spans="1:13" hidden="1" x14ac:dyDescent="0.25">
      <c r="A786" s="24">
        <v>32</v>
      </c>
      <c r="B786" s="24" t="s">
        <v>7</v>
      </c>
      <c r="C786" s="28"/>
      <c r="D786" s="28"/>
      <c r="E786" s="28"/>
      <c r="F786" s="33">
        <f>F787</f>
        <v>0</v>
      </c>
      <c r="G786" s="33">
        <f t="shared" ref="G786:I786" si="296">G787</f>
        <v>0</v>
      </c>
      <c r="H786" s="33">
        <f t="shared" si="296"/>
        <v>0</v>
      </c>
      <c r="I786" s="33">
        <f t="shared" si="296"/>
        <v>0</v>
      </c>
      <c r="J786" s="33">
        <v>0</v>
      </c>
      <c r="K786" s="21">
        <v>0</v>
      </c>
    </row>
    <row r="787" spans="1:13" hidden="1" x14ac:dyDescent="0.25">
      <c r="A787" s="24">
        <v>323</v>
      </c>
      <c r="B787" s="24" t="s">
        <v>75</v>
      </c>
      <c r="C787" s="28"/>
      <c r="D787" s="28"/>
      <c r="E787" s="28"/>
      <c r="F787" s="33">
        <f>F788</f>
        <v>0</v>
      </c>
      <c r="G787" s="33">
        <f t="shared" ref="G787:I787" si="297">G788</f>
        <v>0</v>
      </c>
      <c r="H787" s="33">
        <f t="shared" si="297"/>
        <v>0</v>
      </c>
      <c r="I787" s="33">
        <f t="shared" si="297"/>
        <v>0</v>
      </c>
      <c r="J787" s="33">
        <v>0</v>
      </c>
      <c r="K787" s="21">
        <v>0</v>
      </c>
    </row>
    <row r="788" spans="1:13" hidden="1" x14ac:dyDescent="0.25">
      <c r="A788" s="102">
        <v>3237</v>
      </c>
      <c r="B788" s="40" t="s">
        <v>506</v>
      </c>
      <c r="C788" s="27"/>
      <c r="D788" s="27"/>
      <c r="E788" s="27"/>
      <c r="F788" s="34">
        <v>0</v>
      </c>
      <c r="G788" s="33"/>
      <c r="H788" s="34">
        <v>0</v>
      </c>
      <c r="I788" s="34">
        <v>0</v>
      </c>
      <c r="J788" s="34">
        <v>0</v>
      </c>
      <c r="K788" s="149">
        <v>0</v>
      </c>
    </row>
    <row r="789" spans="1:13" hidden="1" x14ac:dyDescent="0.25">
      <c r="A789" s="101"/>
      <c r="B789" s="27"/>
      <c r="C789" s="27"/>
      <c r="D789" s="27"/>
      <c r="E789" s="27"/>
      <c r="F789" s="34"/>
      <c r="G789" s="33"/>
      <c r="H789" s="34"/>
      <c r="I789" s="34"/>
      <c r="J789" s="34"/>
      <c r="K789" s="149"/>
    </row>
    <row r="790" spans="1:13" hidden="1" x14ac:dyDescent="0.25">
      <c r="A790" s="101"/>
      <c r="B790" s="27"/>
      <c r="C790" s="27"/>
      <c r="D790" s="27"/>
      <c r="E790" s="27"/>
      <c r="F790" s="34"/>
      <c r="G790" s="33"/>
      <c r="H790" s="34"/>
      <c r="I790" s="34"/>
      <c r="J790" s="34"/>
      <c r="K790" s="149"/>
    </row>
    <row r="791" spans="1:13" ht="13.8" hidden="1" x14ac:dyDescent="0.25">
      <c r="A791" s="155" t="s">
        <v>393</v>
      </c>
      <c r="B791" s="155"/>
      <c r="C791" s="155"/>
      <c r="D791" s="155"/>
      <c r="E791" s="155"/>
      <c r="F791" s="172">
        <f t="shared" ref="F791:H791" si="298">F796</f>
        <v>4000</v>
      </c>
      <c r="G791" s="172">
        <f t="shared" si="298"/>
        <v>0</v>
      </c>
      <c r="H791" s="172">
        <f t="shared" si="298"/>
        <v>16000</v>
      </c>
      <c r="I791" s="172">
        <f t="shared" ref="I791" si="299">I796</f>
        <v>6826.05</v>
      </c>
      <c r="J791" s="172"/>
      <c r="K791" s="172">
        <f>(I791/F791)*100</f>
        <v>170.65125</v>
      </c>
    </row>
    <row r="792" spans="1:13" ht="13.8" hidden="1" x14ac:dyDescent="0.25">
      <c r="A792" s="157" t="s">
        <v>394</v>
      </c>
      <c r="B792" s="157"/>
      <c r="C792" s="157"/>
      <c r="D792" s="157"/>
      <c r="E792" s="157"/>
      <c r="F792" s="173"/>
      <c r="G792" s="186"/>
      <c r="H792" s="173"/>
      <c r="I792" s="187"/>
      <c r="J792" s="187"/>
      <c r="K792" s="187"/>
    </row>
    <row r="793" spans="1:13" ht="13.8" hidden="1" x14ac:dyDescent="0.25">
      <c r="A793" s="188" t="s">
        <v>275</v>
      </c>
      <c r="B793" s="188"/>
      <c r="C793" s="188"/>
      <c r="D793" s="188"/>
      <c r="E793" s="188"/>
      <c r="F793" s="190"/>
      <c r="G793" s="189"/>
      <c r="H793" s="190"/>
      <c r="I793" s="191"/>
      <c r="J793" s="191"/>
      <c r="K793" s="191"/>
    </row>
    <row r="794" spans="1:13" ht="13.8" x14ac:dyDescent="0.25">
      <c r="A794" s="164" t="s">
        <v>395</v>
      </c>
      <c r="B794" s="164"/>
      <c r="C794" s="164"/>
      <c r="D794" s="164"/>
      <c r="E794" s="164"/>
      <c r="F794" s="171"/>
      <c r="G794" s="192"/>
      <c r="H794" s="171"/>
      <c r="I794" s="193"/>
      <c r="J794" s="193"/>
      <c r="K794" s="193"/>
    </row>
    <row r="795" spans="1:13" s="3" customFormat="1" x14ac:dyDescent="0.25">
      <c r="A795" s="101"/>
      <c r="B795" s="27"/>
      <c r="C795" s="27"/>
      <c r="D795" s="27"/>
      <c r="E795" s="27"/>
      <c r="F795" s="34"/>
      <c r="G795" s="33"/>
      <c r="H795" s="34"/>
      <c r="I795" s="34"/>
      <c r="J795" s="34"/>
      <c r="K795" s="149"/>
      <c r="M795" s="47"/>
    </row>
    <row r="796" spans="1:13" s="3" customFormat="1" x14ac:dyDescent="0.25">
      <c r="A796" s="28">
        <v>38</v>
      </c>
      <c r="B796" s="28" t="s">
        <v>13</v>
      </c>
      <c r="C796" s="28"/>
      <c r="D796" s="28"/>
      <c r="E796" s="28"/>
      <c r="F796" s="33">
        <f>F797</f>
        <v>4000</v>
      </c>
      <c r="G796" s="33">
        <f t="shared" ref="G796:I796" si="300">G797</f>
        <v>0</v>
      </c>
      <c r="H796" s="33">
        <f t="shared" si="300"/>
        <v>16000</v>
      </c>
      <c r="I796" s="33">
        <f t="shared" si="300"/>
        <v>6826.05</v>
      </c>
      <c r="J796" s="33">
        <f t="shared" si="295"/>
        <v>42.662812500000001</v>
      </c>
      <c r="K796" s="149">
        <f>(I796/F796)*100</f>
        <v>170.65125</v>
      </c>
      <c r="M796" s="47"/>
    </row>
    <row r="797" spans="1:13" x14ac:dyDescent="0.25">
      <c r="A797" s="28">
        <v>381</v>
      </c>
      <c r="B797" s="28" t="s">
        <v>78</v>
      </c>
      <c r="C797" s="28"/>
      <c r="D797" s="28"/>
      <c r="E797" s="28"/>
      <c r="F797" s="33">
        <f>SUM(F798:F800)</f>
        <v>4000</v>
      </c>
      <c r="G797" s="33">
        <f t="shared" ref="G797:I797" si="301">SUM(G798:G800)</f>
        <v>0</v>
      </c>
      <c r="H797" s="33">
        <f t="shared" si="301"/>
        <v>16000</v>
      </c>
      <c r="I797" s="33">
        <f t="shared" si="301"/>
        <v>6826.05</v>
      </c>
      <c r="J797" s="33">
        <f t="shared" si="295"/>
        <v>42.662812500000001</v>
      </c>
      <c r="K797" s="149">
        <f>(I797/F797)*100</f>
        <v>170.65125</v>
      </c>
    </row>
    <row r="798" spans="1:13" ht="13.8" x14ac:dyDescent="0.25">
      <c r="A798" s="27">
        <v>3811</v>
      </c>
      <c r="B798" s="27" t="s">
        <v>34</v>
      </c>
      <c r="C798" s="27"/>
      <c r="D798" s="27"/>
      <c r="E798" s="27"/>
      <c r="F798" s="34">
        <v>0</v>
      </c>
      <c r="G798" s="32"/>
      <c r="H798" s="34">
        <v>10000</v>
      </c>
      <c r="I798" s="34">
        <v>826.05</v>
      </c>
      <c r="J798" s="34">
        <f t="shared" si="295"/>
        <v>8.2605000000000004</v>
      </c>
      <c r="K798" s="149">
        <v>0</v>
      </c>
    </row>
    <row r="799" spans="1:13" x14ac:dyDescent="0.25">
      <c r="A799" s="27">
        <v>3811</v>
      </c>
      <c r="B799" s="101" t="s">
        <v>396</v>
      </c>
      <c r="C799" s="27"/>
      <c r="D799" s="27"/>
      <c r="E799" s="27"/>
      <c r="F799" s="34">
        <v>4000</v>
      </c>
      <c r="G799" s="33"/>
      <c r="H799" s="34">
        <v>6000</v>
      </c>
      <c r="I799" s="34">
        <v>6000</v>
      </c>
      <c r="J799" s="34">
        <f t="shared" si="295"/>
        <v>100</v>
      </c>
      <c r="K799" s="149">
        <f>(I799/F799)*100</f>
        <v>150</v>
      </c>
    </row>
    <row r="800" spans="1:13" x14ac:dyDescent="0.25">
      <c r="A800" s="26">
        <v>323</v>
      </c>
      <c r="B800" s="102" t="s">
        <v>505</v>
      </c>
      <c r="C800" s="27"/>
      <c r="D800" s="27"/>
      <c r="E800" s="27"/>
      <c r="F800" s="34">
        <v>0</v>
      </c>
      <c r="G800" s="33"/>
      <c r="H800" s="34">
        <v>0</v>
      </c>
      <c r="I800" s="34">
        <v>0</v>
      </c>
      <c r="J800" s="34">
        <v>0</v>
      </c>
      <c r="K800" s="149">
        <v>0</v>
      </c>
    </row>
    <row r="801" spans="1:13" x14ac:dyDescent="0.25">
      <c r="A801" s="27"/>
      <c r="B801" s="101"/>
      <c r="C801" s="27"/>
      <c r="D801" s="27"/>
      <c r="E801" s="27"/>
      <c r="F801" s="34"/>
      <c r="G801" s="33"/>
      <c r="H801" s="34"/>
      <c r="I801" s="34"/>
      <c r="J801" s="34"/>
      <c r="K801" s="149"/>
    </row>
    <row r="802" spans="1:13" ht="13.8" x14ac:dyDescent="0.25">
      <c r="A802" s="153" t="s">
        <v>397</v>
      </c>
      <c r="B802" s="153"/>
      <c r="C802" s="153"/>
      <c r="D802" s="153"/>
      <c r="E802" s="153"/>
      <c r="F802" s="154">
        <f>F803+F818+F829</f>
        <v>141190</v>
      </c>
      <c r="G802" s="154">
        <f>G803+G818+G829</f>
        <v>0</v>
      </c>
      <c r="H802" s="154">
        <f>H803+H818+H829</f>
        <v>219000</v>
      </c>
      <c r="I802" s="154">
        <f>I803+I818+I829</f>
        <v>53323.76</v>
      </c>
      <c r="J802" s="154">
        <f t="shared" si="295"/>
        <v>24.34874885844749</v>
      </c>
      <c r="K802" s="154">
        <f>(I802/F802)*100</f>
        <v>37.767377293009417</v>
      </c>
    </row>
    <row r="803" spans="1:13" ht="13.8" x14ac:dyDescent="0.25">
      <c r="A803" s="155" t="s">
        <v>398</v>
      </c>
      <c r="B803" s="155"/>
      <c r="C803" s="155"/>
      <c r="D803" s="155"/>
      <c r="E803" s="155"/>
      <c r="F803" s="156">
        <f>F806</f>
        <v>111000</v>
      </c>
      <c r="G803" s="156">
        <f t="shared" ref="G803" si="302">G806</f>
        <v>0</v>
      </c>
      <c r="H803" s="156">
        <f>H806</f>
        <v>185000</v>
      </c>
      <c r="I803" s="156">
        <f t="shared" ref="I803" si="303">I806</f>
        <v>48000</v>
      </c>
      <c r="J803" s="156">
        <f t="shared" si="295"/>
        <v>25.945945945945947</v>
      </c>
      <c r="K803" s="156">
        <f>(I803/F803)*100</f>
        <v>43.243243243243242</v>
      </c>
    </row>
    <row r="804" spans="1:13" ht="13.8" x14ac:dyDescent="0.25">
      <c r="A804" s="157" t="s">
        <v>399</v>
      </c>
      <c r="B804" s="157"/>
      <c r="C804" s="157"/>
      <c r="D804" s="157"/>
      <c r="E804" s="157"/>
      <c r="F804" s="173"/>
      <c r="G804" s="157"/>
      <c r="H804" s="158"/>
      <c r="I804" s="159"/>
      <c r="J804" s="159"/>
      <c r="K804" s="159"/>
    </row>
    <row r="805" spans="1:13" ht="13.8" x14ac:dyDescent="0.25">
      <c r="A805" s="188" t="s">
        <v>275</v>
      </c>
      <c r="B805" s="203"/>
      <c r="C805" s="203"/>
      <c r="D805" s="203"/>
      <c r="E805" s="203"/>
      <c r="F805" s="204"/>
      <c r="G805" s="203"/>
      <c r="H805" s="204"/>
      <c r="I805" s="205"/>
      <c r="J805" s="205"/>
      <c r="K805" s="205"/>
    </row>
    <row r="806" spans="1:13" ht="13.8" x14ac:dyDescent="0.25">
      <c r="A806" s="164" t="s">
        <v>541</v>
      </c>
      <c r="B806" s="165"/>
      <c r="C806" s="165"/>
      <c r="D806" s="165"/>
      <c r="E806" s="165"/>
      <c r="F806" s="166">
        <f t="shared" ref="F806:G806" si="304">F809+F813</f>
        <v>111000</v>
      </c>
      <c r="G806" s="166">
        <f t="shared" si="304"/>
        <v>0</v>
      </c>
      <c r="H806" s="166">
        <f>H809+H813</f>
        <v>185000</v>
      </c>
      <c r="I806" s="166">
        <f t="shared" ref="I806" si="305">I809</f>
        <v>48000</v>
      </c>
      <c r="J806" s="166">
        <f t="shared" si="295"/>
        <v>25.945945945945947</v>
      </c>
      <c r="K806" s="166">
        <f>(I806/F806)*100</f>
        <v>43.243243243243242</v>
      </c>
    </row>
    <row r="807" spans="1:13" ht="13.8" x14ac:dyDescent="0.25">
      <c r="A807" s="42"/>
      <c r="B807" s="27"/>
      <c r="C807" s="27"/>
      <c r="D807" s="164" t="s">
        <v>542</v>
      </c>
      <c r="E807" s="164"/>
      <c r="F807" s="34"/>
      <c r="G807" s="27"/>
      <c r="H807" s="34"/>
      <c r="I807" s="1"/>
      <c r="J807" s="1"/>
      <c r="K807" s="149"/>
    </row>
    <row r="808" spans="1:13" x14ac:dyDescent="0.25">
      <c r="A808" s="27"/>
      <c r="B808" s="101"/>
      <c r="C808" s="27"/>
      <c r="D808" s="27"/>
      <c r="E808" s="27"/>
      <c r="F808" s="34"/>
      <c r="G808" s="33"/>
      <c r="H808" s="34"/>
      <c r="I808" s="34"/>
      <c r="J808" s="34"/>
      <c r="K808" s="149"/>
    </row>
    <row r="809" spans="1:13" s="5" customFormat="1" ht="13.8" x14ac:dyDescent="0.25">
      <c r="A809" s="28">
        <v>3</v>
      </c>
      <c r="B809" s="28" t="s">
        <v>2</v>
      </c>
      <c r="C809" s="28"/>
      <c r="D809" s="28"/>
      <c r="E809" s="28"/>
      <c r="F809" s="33">
        <v>111000</v>
      </c>
      <c r="G809" s="33">
        <f t="shared" ref="G809:I810" si="306">G810</f>
        <v>0</v>
      </c>
      <c r="H809" s="33">
        <f t="shared" si="306"/>
        <v>185000</v>
      </c>
      <c r="I809" s="33">
        <f t="shared" si="306"/>
        <v>48000</v>
      </c>
      <c r="J809" s="33">
        <f t="shared" si="295"/>
        <v>25.945945945945947</v>
      </c>
      <c r="K809" s="149">
        <f>(I809/F809)*100</f>
        <v>43.243243243243242</v>
      </c>
      <c r="M809" s="56"/>
    </row>
    <row r="810" spans="1:13" ht="16.5" customHeight="1" x14ac:dyDescent="0.25">
      <c r="A810" s="28">
        <v>38</v>
      </c>
      <c r="B810" s="28" t="s">
        <v>13</v>
      </c>
      <c r="C810" s="28"/>
      <c r="D810" s="28"/>
      <c r="E810" s="28"/>
      <c r="F810" s="33">
        <v>111000</v>
      </c>
      <c r="G810" s="34"/>
      <c r="H810" s="33">
        <f>H811</f>
        <v>185000</v>
      </c>
      <c r="I810" s="33">
        <f t="shared" si="306"/>
        <v>48000</v>
      </c>
      <c r="J810" s="33">
        <f t="shared" si="295"/>
        <v>25.945945945945947</v>
      </c>
      <c r="K810" s="149">
        <f>(I810/F810)*100</f>
        <v>43.243243243243242</v>
      </c>
    </row>
    <row r="811" spans="1:13" ht="16.5" customHeight="1" x14ac:dyDescent="0.25">
      <c r="A811" s="28">
        <v>381</v>
      </c>
      <c r="B811" s="28" t="s">
        <v>400</v>
      </c>
      <c r="C811" s="28"/>
      <c r="D811" s="28"/>
      <c r="E811" s="28"/>
      <c r="F811" s="33">
        <v>111000</v>
      </c>
      <c r="G811" s="34"/>
      <c r="H811" s="34">
        <v>185000</v>
      </c>
      <c r="I811" s="34">
        <v>48000</v>
      </c>
      <c r="J811" s="34">
        <f t="shared" si="295"/>
        <v>25.945945945945947</v>
      </c>
      <c r="K811" s="149">
        <f>(I811/F811)*100</f>
        <v>43.243243243243242</v>
      </c>
    </row>
    <row r="812" spans="1:13" ht="16.5" customHeight="1" x14ac:dyDescent="0.25">
      <c r="A812" s="28"/>
      <c r="B812" s="28"/>
      <c r="C812" s="28"/>
      <c r="D812" s="28"/>
      <c r="E812" s="28"/>
      <c r="F812" s="33"/>
      <c r="G812" s="34"/>
      <c r="H812" s="34"/>
      <c r="I812" s="34"/>
      <c r="J812" s="34"/>
      <c r="K812" s="149"/>
    </row>
    <row r="813" spans="1:13" hidden="1" x14ac:dyDescent="0.25">
      <c r="A813" s="28">
        <v>4</v>
      </c>
      <c r="B813" s="28" t="s">
        <v>507</v>
      </c>
      <c r="C813" s="28"/>
      <c r="D813" s="28"/>
      <c r="E813" s="28"/>
      <c r="F813" s="33">
        <f>F814</f>
        <v>0</v>
      </c>
      <c r="G813" s="33">
        <f t="shared" ref="G813:I814" si="307">G814</f>
        <v>0</v>
      </c>
      <c r="H813" s="33">
        <f t="shared" si="307"/>
        <v>0</v>
      </c>
      <c r="I813" s="33">
        <f t="shared" si="307"/>
        <v>0</v>
      </c>
      <c r="J813" s="33">
        <v>0</v>
      </c>
      <c r="K813" s="149">
        <v>0</v>
      </c>
    </row>
    <row r="814" spans="1:13" hidden="1" x14ac:dyDescent="0.25">
      <c r="A814" s="28">
        <v>42</v>
      </c>
      <c r="B814" s="28" t="s">
        <v>507</v>
      </c>
      <c r="C814" s="28"/>
      <c r="D814" s="28"/>
      <c r="E814" s="28"/>
      <c r="F814" s="33">
        <f>F815</f>
        <v>0</v>
      </c>
      <c r="G814" s="33">
        <f t="shared" si="307"/>
        <v>0</v>
      </c>
      <c r="H814" s="33">
        <f t="shared" si="307"/>
        <v>0</v>
      </c>
      <c r="I814" s="33">
        <f t="shared" si="307"/>
        <v>0</v>
      </c>
      <c r="J814" s="33">
        <v>0</v>
      </c>
      <c r="K814" s="149">
        <v>0</v>
      </c>
    </row>
    <row r="815" spans="1:13" s="12" customFormat="1" ht="15" hidden="1" x14ac:dyDescent="0.25">
      <c r="A815" s="24">
        <v>421</v>
      </c>
      <c r="B815" s="24" t="s">
        <v>508</v>
      </c>
      <c r="C815" s="27"/>
      <c r="D815" s="27"/>
      <c r="E815" s="27"/>
      <c r="F815" s="34">
        <v>0</v>
      </c>
      <c r="G815" s="32"/>
      <c r="H815" s="34">
        <v>0</v>
      </c>
      <c r="I815" s="34">
        <v>0</v>
      </c>
      <c r="J815" s="34">
        <v>0</v>
      </c>
      <c r="K815" s="149">
        <v>0</v>
      </c>
      <c r="M815" s="57"/>
    </row>
    <row r="816" spans="1:13" s="12" customFormat="1" ht="15" hidden="1" x14ac:dyDescent="0.25">
      <c r="A816" s="27"/>
      <c r="B816" s="27"/>
      <c r="C816" s="27"/>
      <c r="D816" s="27"/>
      <c r="E816" s="27"/>
      <c r="F816" s="34"/>
      <c r="G816" s="34"/>
      <c r="H816" s="34"/>
      <c r="I816" s="34"/>
      <c r="J816" s="34"/>
      <c r="K816" s="149"/>
      <c r="M816" s="57"/>
    </row>
    <row r="817" spans="1:13" x14ac:dyDescent="0.25">
      <c r="A817" s="27"/>
      <c r="B817" s="27"/>
      <c r="C817" s="27"/>
      <c r="D817" s="27"/>
      <c r="E817" s="27"/>
      <c r="F817" s="34"/>
      <c r="G817" s="34"/>
      <c r="H817" s="34"/>
      <c r="I817" s="34"/>
      <c r="J817" s="34"/>
      <c r="K817" s="149"/>
    </row>
    <row r="818" spans="1:13" ht="13.8" x14ac:dyDescent="0.25">
      <c r="A818" s="155" t="s">
        <v>401</v>
      </c>
      <c r="B818" s="155"/>
      <c r="C818" s="155"/>
      <c r="D818" s="155"/>
      <c r="E818" s="155"/>
      <c r="F818" s="172">
        <f t="shared" ref="F818:G818" si="308">F825</f>
        <v>19000</v>
      </c>
      <c r="G818" s="172">
        <f t="shared" si="308"/>
        <v>0</v>
      </c>
      <c r="H818" s="172">
        <f>H825</f>
        <v>19000</v>
      </c>
      <c r="I818" s="172">
        <f t="shared" ref="I818" si="309">I825</f>
        <v>0</v>
      </c>
      <c r="J818" s="172">
        <f t="shared" si="295"/>
        <v>0</v>
      </c>
      <c r="K818" s="172">
        <f>(I818/F818)*100</f>
        <v>0</v>
      </c>
    </row>
    <row r="819" spans="1:13" ht="13.8" x14ac:dyDescent="0.25">
      <c r="A819" s="157" t="s">
        <v>399</v>
      </c>
      <c r="B819" s="157"/>
      <c r="C819" s="157"/>
      <c r="D819" s="157"/>
      <c r="E819" s="157"/>
      <c r="F819" s="173"/>
      <c r="G819" s="157"/>
      <c r="H819" s="158"/>
      <c r="I819" s="159"/>
      <c r="J819" s="159"/>
      <c r="K819" s="159"/>
    </row>
    <row r="820" spans="1:13" s="12" customFormat="1" ht="15" x14ac:dyDescent="0.25">
      <c r="A820" s="188" t="s">
        <v>275</v>
      </c>
      <c r="B820" s="203"/>
      <c r="C820" s="203"/>
      <c r="D820" s="203"/>
      <c r="E820" s="203"/>
      <c r="F820" s="204"/>
      <c r="G820" s="203"/>
      <c r="H820" s="204"/>
      <c r="I820" s="205"/>
      <c r="J820" s="205"/>
      <c r="K820" s="205"/>
      <c r="M820" s="57"/>
    </row>
    <row r="821" spans="1:13" s="12" customFormat="1" ht="15" x14ac:dyDescent="0.25">
      <c r="A821" s="42"/>
      <c r="B821" s="27"/>
      <c r="C821" s="27"/>
      <c r="D821" s="27"/>
      <c r="E821" s="27"/>
      <c r="F821" s="34"/>
      <c r="G821" s="27"/>
      <c r="H821" s="34"/>
      <c r="I821" s="1"/>
      <c r="J821" s="1"/>
      <c r="K821" s="1"/>
      <c r="M821" s="57"/>
    </row>
    <row r="822" spans="1:13" s="12" customFormat="1" ht="15" x14ac:dyDescent="0.25">
      <c r="A822" s="164" t="s">
        <v>543</v>
      </c>
      <c r="B822" s="165"/>
      <c r="C822" s="165"/>
      <c r="D822" s="165"/>
      <c r="E822" s="165"/>
      <c r="F822" s="166">
        <f t="shared" ref="F822:G822" si="310">F825</f>
        <v>19000</v>
      </c>
      <c r="G822" s="166">
        <f t="shared" si="310"/>
        <v>0</v>
      </c>
      <c r="H822" s="166">
        <f>H825</f>
        <v>19000</v>
      </c>
      <c r="I822" s="166">
        <f t="shared" ref="I822" si="311">I825</f>
        <v>0</v>
      </c>
      <c r="J822" s="166">
        <f t="shared" si="295"/>
        <v>0</v>
      </c>
      <c r="K822" s="166">
        <f>(I822/F822)*100</f>
        <v>0</v>
      </c>
      <c r="M822" s="57"/>
    </row>
    <row r="823" spans="1:13" ht="13.8" x14ac:dyDescent="0.25">
      <c r="A823" s="26"/>
      <c r="B823" s="102"/>
      <c r="C823" s="27"/>
      <c r="D823" s="164" t="s">
        <v>544</v>
      </c>
      <c r="E823" s="164"/>
      <c r="F823" s="34"/>
      <c r="G823" s="34"/>
      <c r="H823" s="34"/>
      <c r="I823" s="34"/>
      <c r="J823" s="34"/>
      <c r="K823" s="149"/>
    </row>
    <row r="824" spans="1:13" s="12" customFormat="1" ht="15" x14ac:dyDescent="0.25">
      <c r="A824" s="24">
        <v>3</v>
      </c>
      <c r="B824" s="28" t="s">
        <v>2</v>
      </c>
      <c r="C824" s="28"/>
      <c r="D824" s="28"/>
      <c r="E824" s="28"/>
      <c r="F824" s="33"/>
      <c r="G824" s="33"/>
      <c r="H824" s="33"/>
      <c r="I824" s="33"/>
      <c r="J824" s="33"/>
      <c r="K824" s="149"/>
      <c r="M824" s="57"/>
    </row>
    <row r="825" spans="1:13" x14ac:dyDescent="0.25">
      <c r="A825" s="28">
        <v>38</v>
      </c>
      <c r="B825" s="28" t="s">
        <v>13</v>
      </c>
      <c r="C825" s="28"/>
      <c r="D825" s="28"/>
      <c r="E825" s="28"/>
      <c r="F825" s="33">
        <f t="shared" ref="F825:G825" si="312">SUM(F826:F827)</f>
        <v>19000</v>
      </c>
      <c r="G825" s="33">
        <f t="shared" si="312"/>
        <v>0</v>
      </c>
      <c r="H825" s="33">
        <f>SUM(H826:H827)</f>
        <v>19000</v>
      </c>
      <c r="I825" s="33">
        <f t="shared" ref="I825" si="313">SUM(I826:I827)</f>
        <v>0</v>
      </c>
      <c r="J825" s="33">
        <f t="shared" si="295"/>
        <v>0</v>
      </c>
      <c r="K825" s="149">
        <f>(I825/F825)*100</f>
        <v>0</v>
      </c>
    </row>
    <row r="826" spans="1:13" x14ac:dyDescent="0.25">
      <c r="A826" s="28">
        <v>381</v>
      </c>
      <c r="B826" s="28" t="s">
        <v>146</v>
      </c>
      <c r="C826" s="28"/>
      <c r="D826" s="28"/>
      <c r="E826" s="28"/>
      <c r="F826" s="100">
        <v>14000</v>
      </c>
      <c r="G826" s="34"/>
      <c r="H826" s="34">
        <v>14000</v>
      </c>
      <c r="I826" s="34">
        <v>0</v>
      </c>
      <c r="J826" s="34">
        <f t="shared" si="295"/>
        <v>0</v>
      </c>
      <c r="K826" s="149">
        <f>(I826/F826)*100</f>
        <v>0</v>
      </c>
    </row>
    <row r="827" spans="1:13" ht="13.8" x14ac:dyDescent="0.25">
      <c r="A827" s="24">
        <v>381</v>
      </c>
      <c r="B827" s="24" t="s">
        <v>402</v>
      </c>
      <c r="C827" s="27"/>
      <c r="D827" s="27"/>
      <c r="E827" s="27"/>
      <c r="F827" s="34">
        <v>5000</v>
      </c>
      <c r="G827" s="32"/>
      <c r="H827" s="34">
        <v>5000</v>
      </c>
      <c r="I827" s="34">
        <v>0</v>
      </c>
      <c r="J827" s="34">
        <f t="shared" si="295"/>
        <v>0</v>
      </c>
      <c r="K827" s="149">
        <f>(I827/F827)*100</f>
        <v>0</v>
      </c>
    </row>
    <row r="828" spans="1:13" ht="13.8" x14ac:dyDescent="0.25">
      <c r="A828" s="24"/>
      <c r="B828" s="24"/>
      <c r="C828" s="27"/>
      <c r="D828" s="27"/>
      <c r="E828" s="27"/>
      <c r="F828" s="34"/>
      <c r="G828" s="32"/>
      <c r="H828" s="34"/>
      <c r="I828" s="34"/>
      <c r="J828" s="34"/>
      <c r="K828" s="149"/>
    </row>
    <row r="829" spans="1:13" s="12" customFormat="1" ht="15" x14ac:dyDescent="0.25">
      <c r="A829" s="155" t="s">
        <v>715</v>
      </c>
      <c r="B829" s="155"/>
      <c r="C829" s="155"/>
      <c r="D829" s="155"/>
      <c r="E829" s="155"/>
      <c r="F829" s="172">
        <f t="shared" ref="F829:G829" si="314">F833+F842</f>
        <v>11190</v>
      </c>
      <c r="G829" s="172">
        <f t="shared" si="314"/>
        <v>0</v>
      </c>
      <c r="H829" s="172">
        <f>H833+H842</f>
        <v>15000</v>
      </c>
      <c r="I829" s="172">
        <f>I833+I842</f>
        <v>5323.76</v>
      </c>
      <c r="J829" s="172">
        <f t="shared" si="295"/>
        <v>35.491733333333336</v>
      </c>
      <c r="K829" s="172">
        <f>(I829/F829)*100</f>
        <v>47.576050044682752</v>
      </c>
      <c r="M829" s="57"/>
    </row>
    <row r="830" spans="1:13" ht="13.8" x14ac:dyDescent="0.25">
      <c r="A830" s="157" t="s">
        <v>399</v>
      </c>
      <c r="B830" s="157"/>
      <c r="C830" s="157"/>
      <c r="D830" s="157"/>
      <c r="E830" s="157"/>
      <c r="F830" s="173"/>
      <c r="G830" s="157"/>
      <c r="H830" s="158"/>
      <c r="I830" s="159"/>
      <c r="J830" s="159"/>
      <c r="K830" s="159"/>
    </row>
    <row r="831" spans="1:13" ht="13.8" x14ac:dyDescent="0.25">
      <c r="A831" s="188" t="s">
        <v>275</v>
      </c>
      <c r="B831" s="203"/>
      <c r="C831" s="203"/>
      <c r="D831" s="203"/>
      <c r="E831" s="203"/>
      <c r="F831" s="204"/>
      <c r="G831" s="203"/>
      <c r="H831" s="204"/>
      <c r="I831" s="205"/>
      <c r="J831" s="205"/>
      <c r="K831" s="205"/>
    </row>
    <row r="832" spans="1:13" ht="13.8" x14ac:dyDescent="0.25">
      <c r="A832" s="164" t="s">
        <v>588</v>
      </c>
      <c r="B832" s="165"/>
      <c r="C832" s="165"/>
      <c r="D832" s="165"/>
      <c r="E832" s="165"/>
      <c r="F832" s="177"/>
      <c r="G832" s="165"/>
      <c r="H832" s="177"/>
      <c r="I832" s="178"/>
      <c r="J832" s="178"/>
      <c r="K832" s="178"/>
    </row>
    <row r="833" spans="1:13" ht="13.8" x14ac:dyDescent="0.25">
      <c r="A833" s="164"/>
      <c r="B833" s="165"/>
      <c r="C833" s="165"/>
      <c r="D833" s="165"/>
      <c r="E833" s="165"/>
      <c r="F833" s="177">
        <f t="shared" ref="F833:G833" si="315">F835</f>
        <v>7190</v>
      </c>
      <c r="G833" s="177">
        <f t="shared" si="315"/>
        <v>0</v>
      </c>
      <c r="H833" s="177">
        <f>H835</f>
        <v>11000</v>
      </c>
      <c r="I833" s="177">
        <f t="shared" ref="I833" si="316">I835</f>
        <v>5323.76</v>
      </c>
      <c r="J833" s="177">
        <f t="shared" si="295"/>
        <v>48.397818181818188</v>
      </c>
      <c r="K833" s="177">
        <f>(I833/F833)*100</f>
        <v>74.043949930458979</v>
      </c>
    </row>
    <row r="834" spans="1:13" s="12" customFormat="1" ht="15" x14ac:dyDescent="0.25">
      <c r="A834" s="26"/>
      <c r="B834" s="102"/>
      <c r="C834" s="27"/>
      <c r="D834" s="27"/>
      <c r="E834" s="27"/>
      <c r="F834" s="34"/>
      <c r="G834" s="34"/>
      <c r="H834" s="34"/>
      <c r="I834" s="34"/>
      <c r="J834" s="34"/>
      <c r="K834" s="149"/>
      <c r="M834" s="57"/>
    </row>
    <row r="835" spans="1:13" s="12" customFormat="1" ht="15" x14ac:dyDescent="0.25">
      <c r="A835" s="28">
        <v>3</v>
      </c>
      <c r="B835" s="28" t="s">
        <v>2</v>
      </c>
      <c r="C835" s="28"/>
      <c r="D835" s="28"/>
      <c r="E835" s="28"/>
      <c r="F835" s="33">
        <f t="shared" ref="F835:G835" si="317">F836</f>
        <v>7190</v>
      </c>
      <c r="G835" s="33">
        <f t="shared" si="317"/>
        <v>0</v>
      </c>
      <c r="H835" s="33">
        <f>H836</f>
        <v>11000</v>
      </c>
      <c r="I835" s="33">
        <f t="shared" ref="I835:I836" si="318">I836</f>
        <v>5323.76</v>
      </c>
      <c r="J835" s="33">
        <f t="shared" si="295"/>
        <v>48.397818181818188</v>
      </c>
      <c r="K835" s="149">
        <f>(I835/F835)*100</f>
        <v>74.043949930458979</v>
      </c>
      <c r="M835" s="57"/>
    </row>
    <row r="836" spans="1:13" x14ac:dyDescent="0.25">
      <c r="A836" s="28">
        <v>38</v>
      </c>
      <c r="B836" s="28" t="s">
        <v>13</v>
      </c>
      <c r="C836" s="28"/>
      <c r="D836" s="28"/>
      <c r="E836" s="28"/>
      <c r="F836" s="33">
        <f t="shared" ref="F836:G836" si="319">F837</f>
        <v>7190</v>
      </c>
      <c r="G836" s="33">
        <f t="shared" si="319"/>
        <v>0</v>
      </c>
      <c r="H836" s="33">
        <f>H837</f>
        <v>11000</v>
      </c>
      <c r="I836" s="33">
        <f t="shared" si="318"/>
        <v>5323.76</v>
      </c>
      <c r="J836" s="33">
        <f t="shared" si="295"/>
        <v>48.397818181818188</v>
      </c>
      <c r="K836" s="149">
        <f>(I836/F836)*100</f>
        <v>74.043949930458979</v>
      </c>
    </row>
    <row r="837" spans="1:13" x14ac:dyDescent="0.25">
      <c r="A837" s="28">
        <v>381</v>
      </c>
      <c r="B837" s="28" t="s">
        <v>147</v>
      </c>
      <c r="C837" s="28"/>
      <c r="D837" s="28"/>
      <c r="E837" s="28"/>
      <c r="F837" s="33">
        <v>7190</v>
      </c>
      <c r="G837" s="34"/>
      <c r="H837" s="34">
        <v>11000</v>
      </c>
      <c r="I837" s="34">
        <v>5323.76</v>
      </c>
      <c r="J837" s="34">
        <f t="shared" si="295"/>
        <v>48.397818181818188</v>
      </c>
      <c r="K837" s="149">
        <f>(I837/F837)*100</f>
        <v>74.043949930458979</v>
      </c>
    </row>
    <row r="838" spans="1:13" x14ac:dyDescent="0.25">
      <c r="A838" s="27">
        <v>3811</v>
      </c>
      <c r="B838" s="27" t="s">
        <v>41</v>
      </c>
      <c r="C838" s="27"/>
      <c r="D838" s="27"/>
      <c r="E838" s="27"/>
      <c r="F838" s="34">
        <v>7190</v>
      </c>
      <c r="G838" s="34"/>
      <c r="H838" s="34">
        <v>11000</v>
      </c>
      <c r="I838" s="34">
        <v>5323.76</v>
      </c>
      <c r="J838" s="34">
        <f t="shared" si="295"/>
        <v>48.397818181818188</v>
      </c>
      <c r="K838" s="149">
        <f>(I838/F838)*100</f>
        <v>74.043949930458979</v>
      </c>
    </row>
    <row r="839" spans="1:13" x14ac:dyDescent="0.25">
      <c r="A839" s="27"/>
      <c r="B839" s="27"/>
      <c r="C839" s="27"/>
      <c r="D839" s="27"/>
      <c r="E839" s="27"/>
      <c r="F839" s="34"/>
      <c r="G839" s="34"/>
      <c r="H839" s="34"/>
      <c r="I839" s="34"/>
      <c r="J839" s="34"/>
      <c r="K839" s="149"/>
    </row>
    <row r="840" spans="1:13" x14ac:dyDescent="0.25">
      <c r="A840" s="27"/>
      <c r="B840" s="27"/>
      <c r="C840" s="27"/>
      <c r="D840" s="27"/>
      <c r="E840" s="27"/>
      <c r="F840" s="34"/>
      <c r="G840" s="34"/>
      <c r="H840" s="34"/>
      <c r="I840" s="34"/>
      <c r="J840" s="34"/>
      <c r="K840" s="149"/>
    </row>
    <row r="841" spans="1:13" s="12" customFormat="1" ht="15" x14ac:dyDescent="0.25">
      <c r="A841" s="164" t="s">
        <v>589</v>
      </c>
      <c r="B841" s="165"/>
      <c r="C841" s="165"/>
      <c r="D841" s="165"/>
      <c r="E841" s="165"/>
      <c r="F841" s="177"/>
      <c r="G841" s="165"/>
      <c r="H841" s="177"/>
      <c r="I841" s="178"/>
      <c r="J841" s="178"/>
      <c r="K841" s="178"/>
      <c r="M841" s="57"/>
    </row>
    <row r="842" spans="1:13" ht="13.8" x14ac:dyDescent="0.25">
      <c r="A842" s="164"/>
      <c r="B842" s="165"/>
      <c r="C842" s="165"/>
      <c r="D842" s="165"/>
      <c r="E842" s="165"/>
      <c r="F842" s="177">
        <v>4000</v>
      </c>
      <c r="G842" s="165"/>
      <c r="H842" s="177">
        <f>H844</f>
        <v>4000</v>
      </c>
      <c r="I842" s="177">
        <f t="shared" ref="I842" si="320">I844</f>
        <v>0</v>
      </c>
      <c r="J842" s="177">
        <f t="shared" si="295"/>
        <v>0</v>
      </c>
      <c r="K842" s="177">
        <f>(I842/F842)*100</f>
        <v>0</v>
      </c>
    </row>
    <row r="843" spans="1:13" x14ac:dyDescent="0.25">
      <c r="A843" s="26"/>
      <c r="B843" s="102"/>
      <c r="C843" s="27"/>
      <c r="D843" s="27"/>
      <c r="E843" s="27"/>
      <c r="F843" s="34"/>
      <c r="G843" s="34"/>
      <c r="H843" s="34"/>
      <c r="I843" s="34"/>
      <c r="J843" s="34"/>
      <c r="K843" s="149"/>
    </row>
    <row r="844" spans="1:13" s="12" customFormat="1" ht="15" x14ac:dyDescent="0.25">
      <c r="A844" s="28">
        <v>3</v>
      </c>
      <c r="B844" s="28" t="s">
        <v>2</v>
      </c>
      <c r="C844" s="28"/>
      <c r="D844" s="28"/>
      <c r="E844" s="28"/>
      <c r="F844" s="33">
        <v>4000</v>
      </c>
      <c r="G844" s="34"/>
      <c r="H844" s="33">
        <f>H845</f>
        <v>4000</v>
      </c>
      <c r="I844" s="33">
        <f t="shared" ref="I844:I845" si="321">I845</f>
        <v>0</v>
      </c>
      <c r="J844" s="33">
        <f t="shared" si="295"/>
        <v>0</v>
      </c>
      <c r="K844" s="149">
        <f>(I844/F844)*100</f>
        <v>0</v>
      </c>
      <c r="M844" s="57"/>
    </row>
    <row r="845" spans="1:13" x14ac:dyDescent="0.25">
      <c r="A845" s="28">
        <v>38</v>
      </c>
      <c r="B845" s="28" t="s">
        <v>13</v>
      </c>
      <c r="C845" s="28"/>
      <c r="D845" s="28"/>
      <c r="E845" s="28"/>
      <c r="F845" s="33">
        <v>4000</v>
      </c>
      <c r="G845" s="34"/>
      <c r="H845" s="33">
        <f>H846</f>
        <v>4000</v>
      </c>
      <c r="I845" s="33">
        <f t="shared" si="321"/>
        <v>0</v>
      </c>
      <c r="J845" s="33">
        <f t="shared" si="295"/>
        <v>0</v>
      </c>
      <c r="K845" s="149">
        <f>(I845/F845)*100</f>
        <v>0</v>
      </c>
    </row>
    <row r="846" spans="1:13" x14ac:dyDescent="0.25">
      <c r="A846" s="28">
        <v>381</v>
      </c>
      <c r="B846" s="28" t="s">
        <v>597</v>
      </c>
      <c r="C846" s="28"/>
      <c r="D846" s="28"/>
      <c r="E846" s="28"/>
      <c r="F846" s="33">
        <v>4000</v>
      </c>
      <c r="G846" s="34"/>
      <c r="H846" s="34">
        <v>4000</v>
      </c>
      <c r="I846" s="34">
        <v>0</v>
      </c>
      <c r="J846" s="34">
        <f t="shared" si="295"/>
        <v>0</v>
      </c>
      <c r="K846" s="149">
        <f>(I846/F846)*100</f>
        <v>0</v>
      </c>
    </row>
    <row r="847" spans="1:13" hidden="1" x14ac:dyDescent="0.25">
      <c r="A847" s="27">
        <v>3811</v>
      </c>
      <c r="B847" s="101" t="s">
        <v>590</v>
      </c>
      <c r="C847" s="27"/>
      <c r="D847" s="27"/>
      <c r="E847" s="27"/>
      <c r="F847" s="34">
        <v>4000</v>
      </c>
      <c r="G847" s="34"/>
      <c r="H847" s="34">
        <v>4000</v>
      </c>
      <c r="I847" s="34"/>
      <c r="J847" s="34">
        <f t="shared" si="295"/>
        <v>0</v>
      </c>
      <c r="K847" s="149">
        <f>(I847/F847)*100</f>
        <v>0</v>
      </c>
    </row>
    <row r="848" spans="1:13" s="3" customFormat="1" hidden="1" x14ac:dyDescent="0.25">
      <c r="A848" s="27"/>
      <c r="B848" s="27"/>
      <c r="C848" s="27"/>
      <c r="D848" s="27"/>
      <c r="E848" s="27"/>
      <c r="F848" s="34"/>
      <c r="G848" s="34"/>
      <c r="H848" s="34"/>
      <c r="I848" s="34"/>
      <c r="J848" s="34" t="e">
        <f t="shared" ref="J848:J909" si="322">(I848/H848)*100</f>
        <v>#DIV/0!</v>
      </c>
      <c r="K848" s="149"/>
      <c r="M848" s="47"/>
    </row>
    <row r="849" spans="1:13" s="3" customFormat="1" x14ac:dyDescent="0.25">
      <c r="A849" s="27"/>
      <c r="B849" s="27"/>
      <c r="C849" s="27"/>
      <c r="D849" s="27"/>
      <c r="E849" s="27"/>
      <c r="F849" s="34"/>
      <c r="G849" s="34"/>
      <c r="H849" s="34"/>
      <c r="I849" s="34"/>
      <c r="J849" s="34"/>
      <c r="K849" s="149"/>
      <c r="M849" s="47"/>
    </row>
    <row r="850" spans="1:13" s="3" customFormat="1" ht="13.8" x14ac:dyDescent="0.25">
      <c r="A850" s="153" t="s">
        <v>404</v>
      </c>
      <c r="B850" s="153"/>
      <c r="C850" s="153"/>
      <c r="D850" s="153"/>
      <c r="E850" s="153"/>
      <c r="F850" s="154">
        <f t="shared" ref="F850:G850" si="323">F853+F874+F882+F906</f>
        <v>182123.36</v>
      </c>
      <c r="G850" s="154">
        <f t="shared" si="323"/>
        <v>0</v>
      </c>
      <c r="H850" s="154">
        <f>H853+H874+H882+H906</f>
        <v>576100</v>
      </c>
      <c r="I850" s="154">
        <f>I853+I874+I882+I906</f>
        <v>208380.88999999998</v>
      </c>
      <c r="J850" s="154">
        <f t="shared" si="322"/>
        <v>36.170958166984896</v>
      </c>
      <c r="K850" s="154">
        <f>(I850/F850)*100</f>
        <v>114.41744211176426</v>
      </c>
      <c r="M850" s="47"/>
    </row>
    <row r="851" spans="1:13" s="3" customFormat="1" ht="13.8" x14ac:dyDescent="0.25">
      <c r="A851" s="157" t="s">
        <v>405</v>
      </c>
      <c r="B851" s="157"/>
      <c r="C851" s="157"/>
      <c r="D851" s="157"/>
      <c r="E851" s="157"/>
      <c r="F851" s="173"/>
      <c r="G851" s="157"/>
      <c r="H851" s="158"/>
      <c r="I851" s="159"/>
      <c r="J851" s="159"/>
      <c r="K851" s="159"/>
      <c r="M851" s="47"/>
    </row>
    <row r="852" spans="1:13" s="3" customFormat="1" ht="13.8" x14ac:dyDescent="0.25">
      <c r="A852" s="188" t="s">
        <v>275</v>
      </c>
      <c r="B852" s="203"/>
      <c r="C852" s="203"/>
      <c r="D852" s="203"/>
      <c r="E852" s="203"/>
      <c r="F852" s="204"/>
      <c r="G852" s="203"/>
      <c r="H852" s="204"/>
      <c r="I852" s="205"/>
      <c r="J852" s="205"/>
      <c r="K852" s="205"/>
      <c r="M852" s="47"/>
    </row>
    <row r="853" spans="1:13" s="3" customFormat="1" ht="13.8" x14ac:dyDescent="0.25">
      <c r="A853" s="164" t="s">
        <v>406</v>
      </c>
      <c r="B853" s="165"/>
      <c r="C853" s="165"/>
      <c r="D853" s="165"/>
      <c r="E853" s="165"/>
      <c r="F853" s="166">
        <f t="shared" ref="F853:H853" si="324">F856</f>
        <v>88517</v>
      </c>
      <c r="G853" s="166">
        <f t="shared" si="324"/>
        <v>0</v>
      </c>
      <c r="H853" s="166">
        <f t="shared" si="324"/>
        <v>354500</v>
      </c>
      <c r="I853" s="166">
        <f t="shared" ref="I853" si="325">I856</f>
        <v>112450</v>
      </c>
      <c r="J853" s="166">
        <f t="shared" si="322"/>
        <v>31.720733427362479</v>
      </c>
      <c r="K853" s="166">
        <f>(I853/F853)*100</f>
        <v>127.03774416213835</v>
      </c>
      <c r="M853" s="47"/>
    </row>
    <row r="854" spans="1:13" s="3" customFormat="1" ht="13.8" x14ac:dyDescent="0.25">
      <c r="A854" s="42"/>
      <c r="B854" s="27"/>
      <c r="C854" s="27"/>
      <c r="D854" s="27"/>
      <c r="E854" s="27"/>
      <c r="F854" s="34"/>
      <c r="G854" s="27"/>
      <c r="H854" s="34"/>
      <c r="I854" s="1"/>
      <c r="J854" s="1"/>
      <c r="K854" s="149"/>
      <c r="M854" s="47"/>
    </row>
    <row r="855" spans="1:13" s="3" customFormat="1" ht="13.8" x14ac:dyDescent="0.25">
      <c r="A855" s="27"/>
      <c r="B855" s="101"/>
      <c r="C855" s="27"/>
      <c r="D855" s="27"/>
      <c r="E855" s="27"/>
      <c r="F855" s="34"/>
      <c r="G855" s="32"/>
      <c r="H855" s="34"/>
      <c r="I855" s="34"/>
      <c r="J855" s="34"/>
      <c r="K855" s="149"/>
      <c r="M855" s="47"/>
    </row>
    <row r="856" spans="1:13" s="3" customFormat="1" x14ac:dyDescent="0.25">
      <c r="A856" s="28">
        <v>3</v>
      </c>
      <c r="B856" s="28" t="s">
        <v>2</v>
      </c>
      <c r="C856" s="28"/>
      <c r="D856" s="28"/>
      <c r="E856" s="28"/>
      <c r="F856" s="33">
        <f t="shared" ref="F856:I856" si="326">F857</f>
        <v>88517</v>
      </c>
      <c r="G856" s="33">
        <f t="shared" si="326"/>
        <v>0</v>
      </c>
      <c r="H856" s="33">
        <f t="shared" si="326"/>
        <v>354500</v>
      </c>
      <c r="I856" s="33">
        <f t="shared" si="326"/>
        <v>112450</v>
      </c>
      <c r="J856" s="33">
        <f t="shared" si="322"/>
        <v>31.720733427362479</v>
      </c>
      <c r="K856" s="149">
        <f t="shared" ref="K856:K863" si="327">(I856/F856)*100</f>
        <v>127.03774416213835</v>
      </c>
      <c r="M856" s="47"/>
    </row>
    <row r="857" spans="1:13" s="3" customFormat="1" x14ac:dyDescent="0.25">
      <c r="A857" s="28">
        <v>37</v>
      </c>
      <c r="B857" s="28" t="s">
        <v>42</v>
      </c>
      <c r="C857" s="28"/>
      <c r="D857" s="28"/>
      <c r="E857" s="28"/>
      <c r="F857" s="33">
        <f t="shared" ref="F857:G857" si="328">F858+F870</f>
        <v>88517</v>
      </c>
      <c r="G857" s="33">
        <f t="shared" si="328"/>
        <v>0</v>
      </c>
      <c r="H857" s="33">
        <f>H858+H870</f>
        <v>354500</v>
      </c>
      <c r="I857" s="33">
        <f>I858+I870</f>
        <v>112450</v>
      </c>
      <c r="J857" s="33">
        <f t="shared" si="322"/>
        <v>31.720733427362479</v>
      </c>
      <c r="K857" s="149">
        <f t="shared" si="327"/>
        <v>127.03774416213835</v>
      </c>
      <c r="M857" s="47"/>
    </row>
    <row r="858" spans="1:13" x14ac:dyDescent="0.25">
      <c r="A858" s="28">
        <v>372</v>
      </c>
      <c r="B858" s="28" t="s">
        <v>42</v>
      </c>
      <c r="C858" s="28"/>
      <c r="D858" s="28"/>
      <c r="E858" s="28"/>
      <c r="F858" s="33">
        <f t="shared" ref="F858:G858" si="329">SUM(F859:F868)</f>
        <v>35803</v>
      </c>
      <c r="G858" s="33">
        <f t="shared" si="329"/>
        <v>0</v>
      </c>
      <c r="H858" s="33">
        <f>SUM(H859:H869)</f>
        <v>299500</v>
      </c>
      <c r="I858" s="33">
        <f>SUM(I859:I869)</f>
        <v>57551</v>
      </c>
      <c r="J858" s="33">
        <f t="shared" si="322"/>
        <v>19.21569282136895</v>
      </c>
      <c r="K858" s="149">
        <f t="shared" si="327"/>
        <v>160.74351311342625</v>
      </c>
    </row>
    <row r="859" spans="1:13" x14ac:dyDescent="0.25">
      <c r="A859" s="27">
        <v>3721</v>
      </c>
      <c r="B859" s="27" t="s">
        <v>111</v>
      </c>
      <c r="C859" s="27"/>
      <c r="D859" s="27"/>
      <c r="E859" s="27"/>
      <c r="F859" s="34">
        <v>0</v>
      </c>
      <c r="G859" s="34"/>
      <c r="H859" s="34">
        <v>3000</v>
      </c>
      <c r="I859" s="34">
        <v>0</v>
      </c>
      <c r="J859" s="34">
        <f t="shared" si="322"/>
        <v>0</v>
      </c>
      <c r="K859" s="149">
        <v>0</v>
      </c>
    </row>
    <row r="860" spans="1:13" x14ac:dyDescent="0.25">
      <c r="A860" s="101">
        <v>3721</v>
      </c>
      <c r="B860" s="101" t="s">
        <v>133</v>
      </c>
      <c r="C860" s="101"/>
      <c r="D860" s="101"/>
      <c r="E860" s="101"/>
      <c r="F860" s="100">
        <v>0</v>
      </c>
      <c r="G860" s="100"/>
      <c r="H860" s="100">
        <v>3000</v>
      </c>
      <c r="I860" s="34">
        <v>500</v>
      </c>
      <c r="J860" s="34">
        <f t="shared" si="322"/>
        <v>16.666666666666664</v>
      </c>
      <c r="K860" s="149">
        <v>0</v>
      </c>
    </row>
    <row r="861" spans="1:13" x14ac:dyDescent="0.25">
      <c r="A861" s="101">
        <v>3721</v>
      </c>
      <c r="B861" s="102" t="s">
        <v>136</v>
      </c>
      <c r="C861" s="101"/>
      <c r="D861" s="101"/>
      <c r="E861" s="101"/>
      <c r="F861" s="100">
        <v>19000</v>
      </c>
      <c r="G861" s="100"/>
      <c r="H861" s="100">
        <v>40000</v>
      </c>
      <c r="I861" s="100">
        <v>0</v>
      </c>
      <c r="J861" s="100">
        <f t="shared" si="322"/>
        <v>0</v>
      </c>
      <c r="K861" s="149">
        <f t="shared" si="327"/>
        <v>0</v>
      </c>
    </row>
    <row r="862" spans="1:13" s="27" customFormat="1" x14ac:dyDescent="0.25">
      <c r="A862" s="27">
        <v>3721</v>
      </c>
      <c r="B862" s="101" t="s">
        <v>407</v>
      </c>
      <c r="F862" s="34">
        <v>0</v>
      </c>
      <c r="G862" s="34"/>
      <c r="H862" s="34">
        <v>12500</v>
      </c>
      <c r="I862" s="34">
        <v>0</v>
      </c>
      <c r="J862" s="34">
        <f t="shared" si="322"/>
        <v>0</v>
      </c>
      <c r="K862" s="149">
        <v>0</v>
      </c>
      <c r="M862" s="34"/>
    </row>
    <row r="863" spans="1:13" s="27" customFormat="1" x14ac:dyDescent="0.25">
      <c r="A863" s="101">
        <v>3721</v>
      </c>
      <c r="B863" s="101" t="s">
        <v>85</v>
      </c>
      <c r="C863" s="101"/>
      <c r="D863" s="101"/>
      <c r="E863" s="101"/>
      <c r="F863" s="100">
        <v>8000</v>
      </c>
      <c r="G863" s="34"/>
      <c r="H863" s="34">
        <v>20000</v>
      </c>
      <c r="I863" s="34">
        <v>11000</v>
      </c>
      <c r="J863" s="34">
        <f t="shared" si="322"/>
        <v>55.000000000000007</v>
      </c>
      <c r="K863" s="149">
        <f t="shared" si="327"/>
        <v>137.5</v>
      </c>
      <c r="M863" s="34"/>
    </row>
    <row r="864" spans="1:13" s="27" customFormat="1" x14ac:dyDescent="0.25">
      <c r="A864" s="102">
        <v>3721</v>
      </c>
      <c r="B864" s="102" t="s">
        <v>408</v>
      </c>
      <c r="C864" s="101"/>
      <c r="D864" s="101"/>
      <c r="E864" s="101"/>
      <c r="F864" s="100">
        <v>0</v>
      </c>
      <c r="G864" s="34"/>
      <c r="H864" s="34">
        <v>150000</v>
      </c>
      <c r="I864" s="34">
        <v>30000</v>
      </c>
      <c r="J864" s="34">
        <f t="shared" si="322"/>
        <v>20</v>
      </c>
      <c r="K864" s="149">
        <v>0</v>
      </c>
      <c r="M864" s="34"/>
    </row>
    <row r="865" spans="1:13" s="27" customFormat="1" x14ac:dyDescent="0.25">
      <c r="A865" s="101">
        <v>3721</v>
      </c>
      <c r="B865" s="101" t="s">
        <v>112</v>
      </c>
      <c r="C865" s="101"/>
      <c r="D865" s="101"/>
      <c r="E865" s="101"/>
      <c r="F865" s="100">
        <v>8303</v>
      </c>
      <c r="G865" s="33"/>
      <c r="H865" s="34">
        <v>13000</v>
      </c>
      <c r="I865" s="34">
        <v>3691</v>
      </c>
      <c r="J865" s="34">
        <f t="shared" si="322"/>
        <v>28.392307692307696</v>
      </c>
      <c r="K865" s="149">
        <f>(I865/F865)*100</f>
        <v>44.453811875225824</v>
      </c>
      <c r="M865" s="34"/>
    </row>
    <row r="866" spans="1:13" s="27" customFormat="1" x14ac:dyDescent="0.25">
      <c r="A866" s="101">
        <v>3721</v>
      </c>
      <c r="B866" s="101" t="s">
        <v>113</v>
      </c>
      <c r="C866" s="101"/>
      <c r="D866" s="101"/>
      <c r="E866" s="101"/>
      <c r="F866" s="100">
        <v>500</v>
      </c>
      <c r="G866" s="34"/>
      <c r="H866" s="34">
        <v>15000</v>
      </c>
      <c r="I866" s="34">
        <v>12360</v>
      </c>
      <c r="J866" s="34">
        <f t="shared" si="322"/>
        <v>82.399999999999991</v>
      </c>
      <c r="K866" s="149">
        <f>(I866/F866)*100</f>
        <v>2472</v>
      </c>
      <c r="M866" s="34"/>
    </row>
    <row r="867" spans="1:13" s="27" customFormat="1" x14ac:dyDescent="0.25">
      <c r="A867" s="101"/>
      <c r="B867" s="101" t="s">
        <v>114</v>
      </c>
      <c r="C867" s="101"/>
      <c r="D867" s="101"/>
      <c r="E867" s="101"/>
      <c r="F867" s="100"/>
      <c r="G867" s="34"/>
      <c r="H867" s="34"/>
      <c r="I867" s="34"/>
      <c r="J867" s="34"/>
      <c r="K867" s="149"/>
      <c r="M867" s="34"/>
    </row>
    <row r="868" spans="1:13" s="27" customFormat="1" x14ac:dyDescent="0.25">
      <c r="A868" s="102">
        <v>3721</v>
      </c>
      <c r="B868" s="102" t="s">
        <v>135</v>
      </c>
      <c r="C868" s="101"/>
      <c r="D868" s="101"/>
      <c r="E868" s="101"/>
      <c r="F868" s="100">
        <v>0</v>
      </c>
      <c r="G868" s="33"/>
      <c r="H868" s="34">
        <v>35000</v>
      </c>
      <c r="I868" s="34">
        <v>0</v>
      </c>
      <c r="J868" s="34">
        <f t="shared" si="322"/>
        <v>0</v>
      </c>
      <c r="K868" s="149">
        <v>0</v>
      </c>
      <c r="M868" s="34"/>
    </row>
    <row r="869" spans="1:13" s="27" customFormat="1" ht="13.8" x14ac:dyDescent="0.25">
      <c r="A869" s="102">
        <v>3721</v>
      </c>
      <c r="B869" s="102" t="s">
        <v>591</v>
      </c>
      <c r="F869" s="34">
        <v>0</v>
      </c>
      <c r="G869" s="37"/>
      <c r="H869" s="34">
        <v>8000</v>
      </c>
      <c r="I869" s="34">
        <v>0</v>
      </c>
      <c r="J869" s="34">
        <f t="shared" si="322"/>
        <v>0</v>
      </c>
      <c r="K869" s="149">
        <v>0</v>
      </c>
      <c r="M869" s="34"/>
    </row>
    <row r="870" spans="1:13" s="27" customFormat="1" x14ac:dyDescent="0.25">
      <c r="A870" s="28">
        <v>37</v>
      </c>
      <c r="B870" s="28" t="s">
        <v>42</v>
      </c>
      <c r="F870" s="33">
        <f t="shared" ref="F870:G870" si="330">F872</f>
        <v>52714</v>
      </c>
      <c r="G870" s="33">
        <f t="shared" si="330"/>
        <v>0</v>
      </c>
      <c r="H870" s="33">
        <f>H872</f>
        <v>55000</v>
      </c>
      <c r="I870" s="33">
        <f t="shared" ref="I870" si="331">I872</f>
        <v>54899</v>
      </c>
      <c r="J870" s="33">
        <f t="shared" si="322"/>
        <v>99.816363636363633</v>
      </c>
      <c r="K870" s="149">
        <f>(I870/F870)*100</f>
        <v>104.14500891603748</v>
      </c>
      <c r="M870" s="34"/>
    </row>
    <row r="871" spans="1:13" s="27" customFormat="1" x14ac:dyDescent="0.25">
      <c r="A871" s="28">
        <v>372</v>
      </c>
      <c r="B871" s="28" t="s">
        <v>144</v>
      </c>
      <c r="C871" s="28"/>
      <c r="D871" s="28"/>
      <c r="E871" s="28"/>
      <c r="F871" s="33">
        <f t="shared" ref="F871:G871" si="332">F872</f>
        <v>52714</v>
      </c>
      <c r="G871" s="33">
        <f t="shared" si="332"/>
        <v>0</v>
      </c>
      <c r="H871" s="33">
        <f>H872</f>
        <v>55000</v>
      </c>
      <c r="I871" s="33">
        <f t="shared" ref="I871" si="333">I872</f>
        <v>54899</v>
      </c>
      <c r="J871" s="33">
        <f t="shared" si="322"/>
        <v>99.816363636363633</v>
      </c>
      <c r="K871" s="149">
        <f>(I871/F871)*100</f>
        <v>104.14500891603748</v>
      </c>
      <c r="M871" s="34"/>
    </row>
    <row r="872" spans="1:13" s="27" customFormat="1" x14ac:dyDescent="0.25">
      <c r="A872" s="27">
        <v>3722</v>
      </c>
      <c r="B872" s="101" t="s">
        <v>409</v>
      </c>
      <c r="F872" s="34">
        <v>52714</v>
      </c>
      <c r="G872" s="34"/>
      <c r="H872" s="34">
        <v>55000</v>
      </c>
      <c r="I872" s="34">
        <v>54899</v>
      </c>
      <c r="J872" s="34">
        <f t="shared" si="322"/>
        <v>99.816363636363633</v>
      </c>
      <c r="K872" s="149">
        <f>(I872/F872)*100</f>
        <v>104.14500891603748</v>
      </c>
      <c r="M872" s="34"/>
    </row>
    <row r="873" spans="1:13" s="27" customFormat="1" x14ac:dyDescent="0.25">
      <c r="A873" s="26"/>
      <c r="B873" s="102"/>
      <c r="F873" s="34"/>
      <c r="G873" s="33"/>
      <c r="H873" s="34"/>
      <c r="I873" s="100"/>
      <c r="J873" s="100"/>
      <c r="K873" s="149"/>
      <c r="M873" s="34"/>
    </row>
    <row r="874" spans="1:13" s="27" customFormat="1" ht="13.8" x14ac:dyDescent="0.25">
      <c r="A874" s="164" t="s">
        <v>410</v>
      </c>
      <c r="B874" s="165"/>
      <c r="C874" s="165"/>
      <c r="D874" s="165"/>
      <c r="E874" s="165"/>
      <c r="F874" s="166">
        <f t="shared" ref="F874:G874" si="334">F877</f>
        <v>0</v>
      </c>
      <c r="G874" s="166">
        <f t="shared" si="334"/>
        <v>0</v>
      </c>
      <c r="H874" s="166">
        <f>H877</f>
        <v>8000</v>
      </c>
      <c r="I874" s="166">
        <f t="shared" ref="I874" si="335">I877</f>
        <v>0</v>
      </c>
      <c r="J874" s="166">
        <f t="shared" si="322"/>
        <v>0</v>
      </c>
      <c r="K874" s="166">
        <v>0</v>
      </c>
      <c r="M874" s="34"/>
    </row>
    <row r="875" spans="1:13" s="27" customFormat="1" ht="13.8" x14ac:dyDescent="0.25">
      <c r="A875" s="42"/>
      <c r="F875" s="34"/>
      <c r="H875" s="34"/>
      <c r="I875" s="1"/>
      <c r="J875" s="1"/>
      <c r="K875" s="149"/>
      <c r="M875" s="34"/>
    </row>
    <row r="876" spans="1:13" s="27" customFormat="1" ht="13.8" x14ac:dyDescent="0.25">
      <c r="A876" s="42"/>
      <c r="F876" s="34"/>
      <c r="H876" s="34"/>
      <c r="I876" s="1"/>
      <c r="J876" s="1"/>
      <c r="K876" s="149"/>
      <c r="M876" s="34"/>
    </row>
    <row r="877" spans="1:13" s="27" customFormat="1" x14ac:dyDescent="0.25">
      <c r="A877" s="24">
        <v>37</v>
      </c>
      <c r="B877" s="28" t="s">
        <v>42</v>
      </c>
      <c r="C877" s="28"/>
      <c r="D877" s="28"/>
      <c r="E877" s="28"/>
      <c r="F877" s="33">
        <f t="shared" ref="F877:G877" si="336">F878</f>
        <v>0</v>
      </c>
      <c r="G877" s="33">
        <f t="shared" si="336"/>
        <v>0</v>
      </c>
      <c r="H877" s="33">
        <f>H878</f>
        <v>8000</v>
      </c>
      <c r="I877" s="33">
        <f t="shared" ref="I877:I878" si="337">I878</f>
        <v>0</v>
      </c>
      <c r="J877" s="33">
        <f t="shared" si="322"/>
        <v>0</v>
      </c>
      <c r="K877" s="149">
        <v>0</v>
      </c>
      <c r="M877" s="34"/>
    </row>
    <row r="878" spans="1:13" s="27" customFormat="1" x14ac:dyDescent="0.25">
      <c r="A878" s="24">
        <v>372</v>
      </c>
      <c r="B878" s="28" t="s">
        <v>411</v>
      </c>
      <c r="C878" s="28"/>
      <c r="D878" s="28"/>
      <c r="E878" s="28"/>
      <c r="F878" s="33">
        <f t="shared" ref="F878:G878" si="338">F879</f>
        <v>0</v>
      </c>
      <c r="G878" s="33">
        <f t="shared" si="338"/>
        <v>0</v>
      </c>
      <c r="H878" s="33">
        <f>H879</f>
        <v>8000</v>
      </c>
      <c r="I878" s="33">
        <f t="shared" si="337"/>
        <v>0</v>
      </c>
      <c r="J878" s="33">
        <f t="shared" si="322"/>
        <v>0</v>
      </c>
      <c r="K878" s="149">
        <v>0</v>
      </c>
      <c r="M878" s="34"/>
    </row>
    <row r="879" spans="1:13" s="27" customFormat="1" x14ac:dyDescent="0.25">
      <c r="A879" s="26">
        <v>3722</v>
      </c>
      <c r="B879" s="102" t="s">
        <v>412</v>
      </c>
      <c r="F879" s="34">
        <v>0</v>
      </c>
      <c r="G879" s="33"/>
      <c r="H879" s="34">
        <v>8000</v>
      </c>
      <c r="I879" s="100">
        <v>0</v>
      </c>
      <c r="J879" s="100">
        <f t="shared" si="322"/>
        <v>0</v>
      </c>
      <c r="K879" s="149">
        <v>0</v>
      </c>
      <c r="M879" s="34"/>
    </row>
    <row r="880" spans="1:13" s="27" customFormat="1" x14ac:dyDescent="0.25">
      <c r="A880" s="26"/>
      <c r="B880" s="102"/>
      <c r="F880" s="34"/>
      <c r="G880" s="33"/>
      <c r="H880" s="34"/>
      <c r="I880" s="100"/>
      <c r="J880" s="100"/>
      <c r="K880" s="149"/>
      <c r="M880" s="34"/>
    </row>
    <row r="881" spans="1:13" s="27" customFormat="1" x14ac:dyDescent="0.25">
      <c r="A881" s="26"/>
      <c r="B881" s="102"/>
      <c r="F881" s="34"/>
      <c r="G881" s="33"/>
      <c r="H881" s="34"/>
      <c r="I881" s="100"/>
      <c r="J881" s="100"/>
      <c r="K881" s="149"/>
      <c r="M881" s="34"/>
    </row>
    <row r="882" spans="1:13" s="27" customFormat="1" ht="13.8" x14ac:dyDescent="0.25">
      <c r="A882" s="164" t="s">
        <v>413</v>
      </c>
      <c r="B882" s="164"/>
      <c r="C882" s="164"/>
      <c r="D882" s="164"/>
      <c r="E882" s="164"/>
      <c r="F882" s="171">
        <f t="shared" ref="F882:G882" si="339">F885+F900</f>
        <v>78106.36</v>
      </c>
      <c r="G882" s="171">
        <f t="shared" si="339"/>
        <v>0</v>
      </c>
      <c r="H882" s="171">
        <f>H885+H900</f>
        <v>189600</v>
      </c>
      <c r="I882" s="171">
        <f t="shared" ref="I882" si="340">I885+I900</f>
        <v>91930.9</v>
      </c>
      <c r="J882" s="171">
        <f t="shared" si="322"/>
        <v>48.48676160337552</v>
      </c>
      <c r="K882" s="171">
        <f>(I882/F882)*100</f>
        <v>117.69963419112092</v>
      </c>
      <c r="M882" s="34"/>
    </row>
    <row r="883" spans="1:13" s="27" customFormat="1" ht="13.8" x14ac:dyDescent="0.25">
      <c r="A883" s="188" t="s">
        <v>283</v>
      </c>
      <c r="B883" s="188"/>
      <c r="C883" s="188"/>
      <c r="D883" s="188"/>
      <c r="E883" s="188"/>
      <c r="F883" s="190"/>
      <c r="G883" s="190"/>
      <c r="H883" s="190"/>
      <c r="I883" s="190"/>
      <c r="J883" s="190"/>
      <c r="K883" s="190"/>
      <c r="M883" s="34"/>
    </row>
    <row r="884" spans="1:13" s="27" customFormat="1" x14ac:dyDescent="0.25">
      <c r="A884" s="24"/>
      <c r="B884" s="24"/>
      <c r="C884" s="28"/>
      <c r="D884" s="28"/>
      <c r="E884" s="28"/>
      <c r="F884" s="33"/>
      <c r="G884" s="33"/>
      <c r="H884" s="33"/>
      <c r="I884" s="33"/>
      <c r="J884" s="33"/>
      <c r="K884" s="149"/>
      <c r="M884" s="34"/>
    </row>
    <row r="885" spans="1:13" s="27" customFormat="1" x14ac:dyDescent="0.25">
      <c r="A885" s="24">
        <v>3</v>
      </c>
      <c r="B885" s="24" t="s">
        <v>2</v>
      </c>
      <c r="C885" s="28"/>
      <c r="D885" s="28"/>
      <c r="E885" s="28"/>
      <c r="F885" s="33">
        <f t="shared" ref="F885:G885" si="341">F886+F894</f>
        <v>73574.070000000007</v>
      </c>
      <c r="G885" s="33">
        <f t="shared" si="341"/>
        <v>0</v>
      </c>
      <c r="H885" s="33">
        <f>H886+H894</f>
        <v>189600</v>
      </c>
      <c r="I885" s="33">
        <f>I886+I894</f>
        <v>91930.9</v>
      </c>
      <c r="J885" s="33">
        <f t="shared" si="322"/>
        <v>48.48676160337552</v>
      </c>
      <c r="K885" s="149">
        <f>(I885/F885)*100</f>
        <v>124.9501352854341</v>
      </c>
      <c r="M885" s="34"/>
    </row>
    <row r="886" spans="1:13" s="27" customFormat="1" x14ac:dyDescent="0.25">
      <c r="A886" s="24">
        <v>31</v>
      </c>
      <c r="B886" s="24" t="s">
        <v>3</v>
      </c>
      <c r="C886" s="28"/>
      <c r="D886" s="28"/>
      <c r="E886" s="28"/>
      <c r="F886" s="33">
        <f t="shared" ref="F886:G886" si="342">F887+F891</f>
        <v>68249.070000000007</v>
      </c>
      <c r="G886" s="33">
        <f t="shared" si="342"/>
        <v>0</v>
      </c>
      <c r="H886" s="33">
        <f>H887+H891</f>
        <v>183800</v>
      </c>
      <c r="I886" s="33">
        <f>I887+I891</f>
        <v>89050.9</v>
      </c>
      <c r="J886" s="33">
        <f t="shared" si="322"/>
        <v>48.449891186071817</v>
      </c>
      <c r="K886" s="149">
        <f>(I886/F886)*100</f>
        <v>130.4792871170259</v>
      </c>
      <c r="M886" s="34"/>
    </row>
    <row r="887" spans="1:13" s="27" customFormat="1" x14ac:dyDescent="0.25">
      <c r="A887" s="24">
        <v>311</v>
      </c>
      <c r="B887" s="24" t="s">
        <v>414</v>
      </c>
      <c r="C887" s="28"/>
      <c r="D887" s="28"/>
      <c r="E887" s="28"/>
      <c r="F887" s="33">
        <f t="shared" ref="F887:G887" si="343">SUM(F888:F889)</f>
        <v>59857.57</v>
      </c>
      <c r="G887" s="33">
        <f t="shared" si="343"/>
        <v>0</v>
      </c>
      <c r="H887" s="33">
        <f>SUM(H888:H889)</f>
        <v>157000</v>
      </c>
      <c r="I887" s="33">
        <f t="shared" ref="I887" si="344">SUM(I888:I889)</f>
        <v>76524.179999999993</v>
      </c>
      <c r="J887" s="33">
        <f t="shared" si="322"/>
        <v>48.741515923566872</v>
      </c>
      <c r="K887" s="149">
        <f>(I887/F887)*100</f>
        <v>127.84377982601029</v>
      </c>
      <c r="M887" s="34"/>
    </row>
    <row r="888" spans="1:13" s="27" customFormat="1" x14ac:dyDescent="0.25">
      <c r="A888" s="102">
        <v>3111</v>
      </c>
      <c r="B888" s="102" t="s">
        <v>415</v>
      </c>
      <c r="C888" s="101"/>
      <c r="D888" s="101"/>
      <c r="E888" s="101"/>
      <c r="F888" s="234">
        <v>54000</v>
      </c>
      <c r="G888" s="100"/>
      <c r="H888" s="100">
        <v>147000</v>
      </c>
      <c r="I888" s="100">
        <v>72791.92</v>
      </c>
      <c r="J888" s="100">
        <f t="shared" si="322"/>
        <v>49.518312925170065</v>
      </c>
      <c r="K888" s="149">
        <v>0</v>
      </c>
      <c r="M888" s="34"/>
    </row>
    <row r="889" spans="1:13" s="27" customFormat="1" x14ac:dyDescent="0.25">
      <c r="A889" s="102">
        <v>3111</v>
      </c>
      <c r="B889" s="102" t="s">
        <v>416</v>
      </c>
      <c r="C889" s="101"/>
      <c r="D889" s="101"/>
      <c r="E889" s="101"/>
      <c r="F889" s="234">
        <v>5857.57</v>
      </c>
      <c r="G889" s="100"/>
      <c r="H889" s="100">
        <v>10000</v>
      </c>
      <c r="I889" s="100">
        <v>3732.26</v>
      </c>
      <c r="J889" s="100">
        <f t="shared" si="322"/>
        <v>37.322600000000001</v>
      </c>
      <c r="K889" s="149">
        <f>(I889/F889)*100</f>
        <v>63.716865526148226</v>
      </c>
      <c r="M889" s="34"/>
    </row>
    <row r="890" spans="1:13" s="27" customFormat="1" x14ac:dyDescent="0.25">
      <c r="A890" s="24"/>
      <c r="B890" s="24"/>
      <c r="C890" s="28"/>
      <c r="D890" s="28"/>
      <c r="E890" s="28"/>
      <c r="F890" s="235"/>
      <c r="G890" s="33"/>
      <c r="H890" s="33"/>
      <c r="I890" s="33"/>
      <c r="J890" s="33"/>
      <c r="K890" s="149"/>
      <c r="M890" s="34"/>
    </row>
    <row r="891" spans="1:13" s="27" customFormat="1" x14ac:dyDescent="0.25">
      <c r="A891" s="24">
        <v>313</v>
      </c>
      <c r="B891" s="24" t="s">
        <v>71</v>
      </c>
      <c r="C891" s="28"/>
      <c r="D891" s="28"/>
      <c r="E891" s="28"/>
      <c r="F891" s="33">
        <f t="shared" ref="F891:G891" si="345">SUM(F892:F893)</f>
        <v>8391.5</v>
      </c>
      <c r="G891" s="33">
        <f t="shared" si="345"/>
        <v>0</v>
      </c>
      <c r="H891" s="33">
        <f>SUM(H892:H893)</f>
        <v>26800</v>
      </c>
      <c r="I891" s="33">
        <f t="shared" ref="I891" si="346">SUM(I892:I893)</f>
        <v>12526.72</v>
      </c>
      <c r="J891" s="33">
        <f t="shared" si="322"/>
        <v>46.741492537313427</v>
      </c>
      <c r="K891" s="149">
        <f>(I891/F891)*100</f>
        <v>149.27867484955013</v>
      </c>
      <c r="M891" s="34"/>
    </row>
    <row r="892" spans="1:13" s="27" customFormat="1" x14ac:dyDescent="0.25">
      <c r="A892" s="102">
        <v>3131</v>
      </c>
      <c r="B892" s="102" t="s">
        <v>6</v>
      </c>
      <c r="C892" s="101"/>
      <c r="D892" s="101"/>
      <c r="E892" s="101"/>
      <c r="F892" s="234">
        <v>7425</v>
      </c>
      <c r="G892" s="100"/>
      <c r="H892" s="100">
        <v>25000</v>
      </c>
      <c r="I892" s="100">
        <v>11910.9</v>
      </c>
      <c r="J892" s="100">
        <f t="shared" si="322"/>
        <v>47.643599999999999</v>
      </c>
      <c r="K892" s="149">
        <v>0</v>
      </c>
      <c r="M892" s="34"/>
    </row>
    <row r="893" spans="1:13" s="27" customFormat="1" x14ac:dyDescent="0.25">
      <c r="A893" s="102">
        <v>3131</v>
      </c>
      <c r="B893" s="102" t="s">
        <v>417</v>
      </c>
      <c r="C893" s="101"/>
      <c r="D893" s="101"/>
      <c r="E893" s="101"/>
      <c r="F893" s="234">
        <v>966.5</v>
      </c>
      <c r="G893" s="100"/>
      <c r="H893" s="100">
        <v>1800</v>
      </c>
      <c r="I893" s="100">
        <v>615.82000000000005</v>
      </c>
      <c r="J893" s="100">
        <f t="shared" si="322"/>
        <v>34.212222222222231</v>
      </c>
      <c r="K893" s="149">
        <f>(I893/F893)*100</f>
        <v>63.716502845318168</v>
      </c>
      <c r="M893" s="34"/>
    </row>
    <row r="894" spans="1:13" s="27" customFormat="1" x14ac:dyDescent="0.25">
      <c r="A894" s="24">
        <v>32</v>
      </c>
      <c r="B894" s="24" t="s">
        <v>7</v>
      </c>
      <c r="C894" s="28"/>
      <c r="D894" s="28"/>
      <c r="E894" s="28"/>
      <c r="F894" s="33">
        <f t="shared" ref="F894:G894" si="347">F895</f>
        <v>5325</v>
      </c>
      <c r="G894" s="33">
        <f t="shared" si="347"/>
        <v>0</v>
      </c>
      <c r="H894" s="33">
        <f>H895</f>
        <v>5800</v>
      </c>
      <c r="I894" s="33">
        <f t="shared" ref="I894" si="348">I895</f>
        <v>2880</v>
      </c>
      <c r="J894" s="33">
        <f t="shared" si="322"/>
        <v>49.655172413793103</v>
      </c>
      <c r="K894" s="149">
        <v>0</v>
      </c>
      <c r="M894" s="34"/>
    </row>
    <row r="895" spans="1:13" s="27" customFormat="1" x14ac:dyDescent="0.25">
      <c r="A895" s="24">
        <v>321</v>
      </c>
      <c r="B895" s="24" t="s">
        <v>72</v>
      </c>
      <c r="C895" s="28"/>
      <c r="D895" s="28"/>
      <c r="E895" s="28"/>
      <c r="F895" s="33">
        <f t="shared" ref="F895:G895" si="349">SUM(F896:F898)</f>
        <v>5325</v>
      </c>
      <c r="G895" s="33">
        <f t="shared" si="349"/>
        <v>0</v>
      </c>
      <c r="H895" s="33">
        <f>SUM(H896:H898)</f>
        <v>5800</v>
      </c>
      <c r="I895" s="33">
        <f t="shared" ref="I895" si="350">SUM(I896:I898)</f>
        <v>2880</v>
      </c>
      <c r="J895" s="33">
        <f t="shared" si="322"/>
        <v>49.655172413793103</v>
      </c>
      <c r="K895" s="149">
        <v>0</v>
      </c>
      <c r="M895" s="34"/>
    </row>
    <row r="896" spans="1:13" s="27" customFormat="1" x14ac:dyDescent="0.25">
      <c r="A896" s="102">
        <v>3211</v>
      </c>
      <c r="B896" s="102" t="s">
        <v>418</v>
      </c>
      <c r="C896" s="101"/>
      <c r="D896" s="101"/>
      <c r="E896" s="101"/>
      <c r="F896" s="234">
        <v>720</v>
      </c>
      <c r="G896" s="100"/>
      <c r="H896" s="100">
        <v>2200</v>
      </c>
      <c r="I896" s="100">
        <v>1080</v>
      </c>
      <c r="J896" s="100">
        <f t="shared" si="322"/>
        <v>49.090909090909093</v>
      </c>
      <c r="K896" s="149">
        <v>0</v>
      </c>
      <c r="M896" s="34"/>
    </row>
    <row r="897" spans="1:13" s="27" customFormat="1" x14ac:dyDescent="0.25">
      <c r="A897" s="102">
        <v>3212</v>
      </c>
      <c r="B897" s="102" t="s">
        <v>39</v>
      </c>
      <c r="C897" s="101"/>
      <c r="D897" s="101"/>
      <c r="E897" s="101"/>
      <c r="F897" s="234">
        <v>1980</v>
      </c>
      <c r="G897" s="100"/>
      <c r="H897" s="100">
        <v>3600</v>
      </c>
      <c r="I897" s="100">
        <v>1800</v>
      </c>
      <c r="J897" s="100">
        <f t="shared" si="322"/>
        <v>50</v>
      </c>
      <c r="K897" s="149">
        <v>0</v>
      </c>
      <c r="M897" s="34"/>
    </row>
    <row r="898" spans="1:13" s="27" customFormat="1" x14ac:dyDescent="0.25">
      <c r="A898" s="102">
        <v>3227</v>
      </c>
      <c r="B898" s="102" t="s">
        <v>99</v>
      </c>
      <c r="C898" s="101"/>
      <c r="D898" s="101"/>
      <c r="E898" s="101"/>
      <c r="F898" s="234">
        <v>2625</v>
      </c>
      <c r="G898" s="100"/>
      <c r="H898" s="100">
        <v>0</v>
      </c>
      <c r="I898" s="100">
        <v>0</v>
      </c>
      <c r="J898" s="100">
        <v>0</v>
      </c>
      <c r="K898" s="149">
        <v>0</v>
      </c>
      <c r="M898" s="34"/>
    </row>
    <row r="899" spans="1:13" s="27" customFormat="1" x14ac:dyDescent="0.25">
      <c r="A899" s="24"/>
      <c r="B899" s="24"/>
      <c r="C899" s="28"/>
      <c r="D899" s="28"/>
      <c r="E899" s="28"/>
      <c r="F899" s="235"/>
      <c r="G899" s="33"/>
      <c r="H899" s="33"/>
      <c r="I899" s="33"/>
      <c r="J899" s="33"/>
      <c r="K899" s="149">
        <v>0</v>
      </c>
      <c r="M899" s="34"/>
    </row>
    <row r="900" spans="1:13" s="27" customFormat="1" x14ac:dyDescent="0.25">
      <c r="A900" s="24">
        <v>4</v>
      </c>
      <c r="B900" s="24" t="s">
        <v>206</v>
      </c>
      <c r="C900" s="28"/>
      <c r="D900" s="28"/>
      <c r="E900" s="28"/>
      <c r="F900" s="33">
        <f t="shared" ref="F900:H902" si="351">F901</f>
        <v>4532.29</v>
      </c>
      <c r="G900" s="33">
        <f t="shared" si="351"/>
        <v>0</v>
      </c>
      <c r="H900" s="33">
        <f t="shared" si="351"/>
        <v>0</v>
      </c>
      <c r="I900" s="33">
        <f t="shared" ref="I900:I902" si="352">I901</f>
        <v>0</v>
      </c>
      <c r="J900" s="33">
        <v>0</v>
      </c>
      <c r="K900" s="149">
        <v>0</v>
      </c>
      <c r="M900" s="34"/>
    </row>
    <row r="901" spans="1:13" s="27" customFormat="1" x14ac:dyDescent="0.25">
      <c r="A901" s="24">
        <v>42</v>
      </c>
      <c r="B901" s="24" t="s">
        <v>535</v>
      </c>
      <c r="C901" s="28"/>
      <c r="D901" s="28"/>
      <c r="E901" s="28"/>
      <c r="F901" s="33">
        <f t="shared" si="351"/>
        <v>4532.29</v>
      </c>
      <c r="G901" s="33">
        <f t="shared" si="351"/>
        <v>0</v>
      </c>
      <c r="H901" s="33">
        <f t="shared" si="351"/>
        <v>0</v>
      </c>
      <c r="I901" s="33">
        <f t="shared" si="352"/>
        <v>0</v>
      </c>
      <c r="J901" s="33">
        <v>0</v>
      </c>
      <c r="K901" s="149">
        <v>0</v>
      </c>
      <c r="M901" s="34"/>
    </row>
    <row r="902" spans="1:13" s="27" customFormat="1" x14ac:dyDescent="0.25">
      <c r="A902" s="24">
        <v>423</v>
      </c>
      <c r="B902" s="24" t="s">
        <v>419</v>
      </c>
      <c r="C902" s="28"/>
      <c r="D902" s="28"/>
      <c r="E902" s="28"/>
      <c r="F902" s="33">
        <f t="shared" si="351"/>
        <v>4532.29</v>
      </c>
      <c r="G902" s="33">
        <f t="shared" si="351"/>
        <v>0</v>
      </c>
      <c r="H902" s="33">
        <f t="shared" si="351"/>
        <v>0</v>
      </c>
      <c r="I902" s="33">
        <f t="shared" si="352"/>
        <v>0</v>
      </c>
      <c r="J902" s="33">
        <v>0</v>
      </c>
      <c r="K902" s="149">
        <v>0</v>
      </c>
      <c r="M902" s="34"/>
    </row>
    <row r="903" spans="1:13" s="27" customFormat="1" x14ac:dyDescent="0.25">
      <c r="A903" s="102">
        <v>4231</v>
      </c>
      <c r="B903" s="102" t="s">
        <v>420</v>
      </c>
      <c r="C903" s="101"/>
      <c r="D903" s="101"/>
      <c r="E903" s="101"/>
      <c r="F903" s="234">
        <v>4532.29</v>
      </c>
      <c r="G903" s="100"/>
      <c r="H903" s="100">
        <v>0</v>
      </c>
      <c r="I903" s="100">
        <v>0</v>
      </c>
      <c r="J903" s="100">
        <v>0</v>
      </c>
      <c r="K903" s="149">
        <v>0</v>
      </c>
      <c r="M903" s="34"/>
    </row>
    <row r="904" spans="1:13" s="27" customFormat="1" x14ac:dyDescent="0.25">
      <c r="A904" s="26"/>
      <c r="B904" s="102"/>
      <c r="F904" s="34"/>
      <c r="G904" s="33"/>
      <c r="H904" s="34"/>
      <c r="I904" s="100"/>
      <c r="J904" s="100"/>
      <c r="K904" s="149"/>
      <c r="M904" s="34"/>
    </row>
    <row r="905" spans="1:13" s="27" customFormat="1" x14ac:dyDescent="0.25">
      <c r="A905" s="26"/>
      <c r="B905" s="102"/>
      <c r="F905" s="34"/>
      <c r="G905" s="33"/>
      <c r="H905" s="34"/>
      <c r="I905" s="100"/>
      <c r="J905" s="100"/>
      <c r="K905" s="149"/>
      <c r="M905" s="34"/>
    </row>
    <row r="906" spans="1:13" s="27" customFormat="1" ht="13.8" x14ac:dyDescent="0.25">
      <c r="A906" s="155" t="s">
        <v>421</v>
      </c>
      <c r="B906" s="155"/>
      <c r="C906" s="155"/>
      <c r="D906" s="155"/>
      <c r="E906" s="155"/>
      <c r="F906" s="156">
        <f t="shared" ref="F906:G906" si="353">F909+F920</f>
        <v>15500</v>
      </c>
      <c r="G906" s="156">
        <f t="shared" si="353"/>
        <v>0</v>
      </c>
      <c r="H906" s="156">
        <f>H909+H920</f>
        <v>24000</v>
      </c>
      <c r="I906" s="156">
        <f t="shared" ref="I906" si="354">I909+I920</f>
        <v>3999.99</v>
      </c>
      <c r="J906" s="156">
        <f t="shared" si="322"/>
        <v>16.666625</v>
      </c>
      <c r="K906" s="156">
        <f>(I906/F906)*100</f>
        <v>25.806387096774191</v>
      </c>
      <c r="M906" s="34"/>
    </row>
    <row r="907" spans="1:13" s="27" customFormat="1" ht="13.8" x14ac:dyDescent="0.25">
      <c r="A907" s="157" t="s">
        <v>405</v>
      </c>
      <c r="B907" s="157"/>
      <c r="C907" s="157"/>
      <c r="D907" s="157"/>
      <c r="E907" s="157"/>
      <c r="F907" s="173"/>
      <c r="G907" s="157"/>
      <c r="H907" s="158"/>
      <c r="I907" s="159"/>
      <c r="J907" s="159"/>
      <c r="K907" s="159"/>
      <c r="M907" s="34"/>
    </row>
    <row r="908" spans="1:13" s="35" customFormat="1" ht="13.8" x14ac:dyDescent="0.25">
      <c r="A908" s="160" t="s">
        <v>275</v>
      </c>
      <c r="B908" s="161"/>
      <c r="C908" s="161"/>
      <c r="D908" s="161"/>
      <c r="E908" s="161"/>
      <c r="F908" s="162"/>
      <c r="G908" s="161"/>
      <c r="H908" s="162"/>
      <c r="I908" s="163"/>
      <c r="J908" s="163"/>
      <c r="K908" s="163"/>
      <c r="M908" s="36"/>
    </row>
    <row r="909" spans="1:13" s="35" customFormat="1" ht="13.8" x14ac:dyDescent="0.25">
      <c r="A909" s="164" t="s">
        <v>422</v>
      </c>
      <c r="B909" s="165"/>
      <c r="C909" s="165"/>
      <c r="D909" s="165"/>
      <c r="E909" s="165"/>
      <c r="F909" s="166">
        <f t="shared" ref="F909:G909" si="355">F912</f>
        <v>15500</v>
      </c>
      <c r="G909" s="166">
        <f t="shared" si="355"/>
        <v>0</v>
      </c>
      <c r="H909" s="166">
        <f>H912</f>
        <v>19000</v>
      </c>
      <c r="I909" s="166">
        <f t="shared" ref="I909" si="356">I912</f>
        <v>3999.99</v>
      </c>
      <c r="J909" s="166">
        <f t="shared" si="322"/>
        <v>21.052578947368421</v>
      </c>
      <c r="K909" s="166">
        <f>(I909/F909)*100</f>
        <v>25.806387096774191</v>
      </c>
      <c r="M909" s="36"/>
    </row>
    <row r="910" spans="1:13" s="27" customFormat="1" ht="13.8" x14ac:dyDescent="0.25">
      <c r="A910" s="42"/>
      <c r="F910" s="34"/>
      <c r="H910" s="34"/>
      <c r="I910" s="1"/>
      <c r="J910" s="1"/>
      <c r="K910" s="149"/>
      <c r="M910" s="34"/>
    </row>
    <row r="911" spans="1:13" s="27" customFormat="1" x14ac:dyDescent="0.25">
      <c r="A911" s="26"/>
      <c r="B911" s="102"/>
      <c r="F911" s="34"/>
      <c r="G911" s="33"/>
      <c r="H911" s="34"/>
      <c r="I911" s="100"/>
      <c r="J911" s="100"/>
      <c r="K911" s="149"/>
      <c r="M911" s="34"/>
    </row>
    <row r="912" spans="1:13" s="28" customFormat="1" x14ac:dyDescent="0.25">
      <c r="A912" s="24">
        <v>38</v>
      </c>
      <c r="B912" s="24" t="s">
        <v>13</v>
      </c>
      <c r="F912" s="33">
        <f t="shared" ref="F912:G912" si="357">F913</f>
        <v>15500</v>
      </c>
      <c r="G912" s="33">
        <f t="shared" si="357"/>
        <v>0</v>
      </c>
      <c r="H912" s="33">
        <f>H913</f>
        <v>19000</v>
      </c>
      <c r="I912" s="33">
        <f t="shared" ref="I912" si="358">I913</f>
        <v>3999.99</v>
      </c>
      <c r="J912" s="33">
        <f t="shared" ref="J912:J936" si="359">(I912/H912)*100</f>
        <v>21.052578947368421</v>
      </c>
      <c r="K912" s="149">
        <f t="shared" ref="K912:K917" si="360">(I912/F912)*100</f>
        <v>25.806387096774191</v>
      </c>
      <c r="M912" s="33"/>
    </row>
    <row r="913" spans="1:13" s="101" customFormat="1" x14ac:dyDescent="0.25">
      <c r="A913" s="24">
        <v>381</v>
      </c>
      <c r="B913" s="24" t="s">
        <v>78</v>
      </c>
      <c r="C913" s="28"/>
      <c r="D913" s="28"/>
      <c r="E913" s="28"/>
      <c r="F913" s="33">
        <f t="shared" ref="F913:G913" si="361">SUM(F914:F917)</f>
        <v>15500</v>
      </c>
      <c r="G913" s="33">
        <f t="shared" si="361"/>
        <v>0</v>
      </c>
      <c r="H913" s="33">
        <f>SUM(H914:H917)</f>
        <v>19000</v>
      </c>
      <c r="I913" s="33">
        <f>SUM(I914:I917)</f>
        <v>3999.99</v>
      </c>
      <c r="J913" s="33">
        <f t="shared" si="359"/>
        <v>21.052578947368421</v>
      </c>
      <c r="K913" s="149">
        <f t="shared" si="360"/>
        <v>25.806387096774191</v>
      </c>
      <c r="M913" s="100"/>
    </row>
    <row r="914" spans="1:13" s="27" customFormat="1" x14ac:dyDescent="0.25">
      <c r="A914" s="26">
        <v>3811</v>
      </c>
      <c r="B914" s="102" t="s">
        <v>423</v>
      </c>
      <c r="F914" s="243">
        <v>11500</v>
      </c>
      <c r="G914" s="33"/>
      <c r="H914" s="34">
        <v>11500</v>
      </c>
      <c r="I914" s="100">
        <v>0</v>
      </c>
      <c r="J914" s="100">
        <f t="shared" si="359"/>
        <v>0</v>
      </c>
      <c r="K914" s="149">
        <f t="shared" si="360"/>
        <v>0</v>
      </c>
      <c r="M914" s="34"/>
    </row>
    <row r="915" spans="1:13" s="27" customFormat="1" x14ac:dyDescent="0.25">
      <c r="A915" s="26">
        <v>3811</v>
      </c>
      <c r="B915" s="102" t="s">
        <v>424</v>
      </c>
      <c r="F915" s="243">
        <v>2500</v>
      </c>
      <c r="G915" s="33"/>
      <c r="H915" s="34">
        <v>5000</v>
      </c>
      <c r="I915" s="100">
        <v>2499.9899999999998</v>
      </c>
      <c r="J915" s="100">
        <f t="shared" si="359"/>
        <v>49.999799999999993</v>
      </c>
      <c r="K915" s="149">
        <f t="shared" si="360"/>
        <v>99.999599999999987</v>
      </c>
      <c r="M915" s="34"/>
    </row>
    <row r="916" spans="1:13" s="27" customFormat="1" x14ac:dyDescent="0.25">
      <c r="A916" s="26">
        <v>3811</v>
      </c>
      <c r="B916" s="102" t="s">
        <v>134</v>
      </c>
      <c r="F916" s="243">
        <v>0</v>
      </c>
      <c r="G916" s="33"/>
      <c r="H916" s="34">
        <v>1000</v>
      </c>
      <c r="I916" s="100">
        <v>0</v>
      </c>
      <c r="J916" s="100">
        <f t="shared" si="359"/>
        <v>0</v>
      </c>
      <c r="K916" s="149">
        <v>0</v>
      </c>
      <c r="M916" s="34"/>
    </row>
    <row r="917" spans="1:13" s="35" customFormat="1" x14ac:dyDescent="0.25">
      <c r="A917" s="101">
        <v>3811</v>
      </c>
      <c r="B917" s="101" t="s">
        <v>425</v>
      </c>
      <c r="C917" s="101"/>
      <c r="D917" s="101"/>
      <c r="E917" s="101"/>
      <c r="F917" s="234">
        <v>1500</v>
      </c>
      <c r="G917" s="100"/>
      <c r="H917" s="100">
        <v>1500</v>
      </c>
      <c r="I917" s="34">
        <v>1500</v>
      </c>
      <c r="J917" s="34">
        <f t="shared" si="359"/>
        <v>100</v>
      </c>
      <c r="K917" s="149">
        <f t="shared" si="360"/>
        <v>100</v>
      </c>
      <c r="M917" s="36"/>
    </row>
    <row r="918" spans="1:13" s="27" customFormat="1" x14ac:dyDescent="0.25">
      <c r="A918" s="101"/>
      <c r="B918" s="101"/>
      <c r="C918" s="101"/>
      <c r="D918" s="101"/>
      <c r="E918" s="101"/>
      <c r="F918" s="33"/>
      <c r="G918" s="34"/>
      <c r="H918" s="33"/>
      <c r="I918" s="34"/>
      <c r="J918" s="34"/>
      <c r="K918" s="149"/>
      <c r="M918" s="34"/>
    </row>
    <row r="919" spans="1:13" s="27" customFormat="1" ht="13.8" x14ac:dyDescent="0.25">
      <c r="A919" s="157" t="s">
        <v>426</v>
      </c>
      <c r="B919" s="157"/>
      <c r="C919" s="157"/>
      <c r="D919" s="157"/>
      <c r="E919" s="157"/>
      <c r="F919" s="173"/>
      <c r="G919" s="173"/>
      <c r="H919" s="173"/>
      <c r="I919" s="173"/>
      <c r="J919" s="173"/>
      <c r="K919" s="173"/>
      <c r="M919" s="34"/>
    </row>
    <row r="920" spans="1:13" s="27" customFormat="1" ht="13.8" x14ac:dyDescent="0.25">
      <c r="A920" s="296" t="s">
        <v>427</v>
      </c>
      <c r="B920" s="297"/>
      <c r="C920" s="297"/>
      <c r="D920" s="297"/>
      <c r="E920" s="297"/>
      <c r="F920" s="297"/>
      <c r="G920" s="211"/>
      <c r="H920" s="211">
        <f>H924</f>
        <v>5000</v>
      </c>
      <c r="I920" s="211">
        <f t="shared" ref="I920" si="362">I924</f>
        <v>0</v>
      </c>
      <c r="J920" s="211">
        <f t="shared" si="359"/>
        <v>0</v>
      </c>
      <c r="K920" s="211">
        <v>0</v>
      </c>
      <c r="M920" s="34"/>
    </row>
    <row r="921" spans="1:13" s="27" customFormat="1" ht="13.8" x14ac:dyDescent="0.25">
      <c r="A921" s="160" t="s">
        <v>275</v>
      </c>
      <c r="B921" s="160"/>
      <c r="C921" s="160"/>
      <c r="D921" s="160"/>
      <c r="E921" s="160"/>
      <c r="F921" s="169"/>
      <c r="G921" s="169"/>
      <c r="H921" s="169"/>
      <c r="I921" s="169"/>
      <c r="J921" s="169"/>
      <c r="K921" s="169"/>
      <c r="M921" s="34"/>
    </row>
    <row r="922" spans="1:13" s="27" customFormat="1" ht="13.8" x14ac:dyDescent="0.25">
      <c r="A922" s="31"/>
      <c r="B922" s="31"/>
      <c r="C922" s="31"/>
      <c r="D922" s="31"/>
      <c r="E922" s="31"/>
      <c r="F922" s="32"/>
      <c r="G922" s="32"/>
      <c r="H922" s="32"/>
      <c r="I922" s="32"/>
      <c r="J922" s="32"/>
      <c r="K922" s="149"/>
      <c r="M922" s="34"/>
    </row>
    <row r="923" spans="1:13" s="31" customFormat="1" ht="13.8" x14ac:dyDescent="0.25">
      <c r="A923" s="26"/>
      <c r="B923" s="102"/>
      <c r="C923" s="27"/>
      <c r="D923" s="27"/>
      <c r="E923" s="27"/>
      <c r="F923" s="34"/>
      <c r="G923" s="33"/>
      <c r="H923" s="34"/>
      <c r="I923" s="34"/>
      <c r="J923" s="34"/>
      <c r="K923" s="149"/>
      <c r="M923" s="32"/>
    </row>
    <row r="924" spans="1:13" s="28" customFormat="1" x14ac:dyDescent="0.25">
      <c r="A924" s="24">
        <v>38</v>
      </c>
      <c r="B924" s="24" t="s">
        <v>13</v>
      </c>
      <c r="F924" s="33">
        <v>0</v>
      </c>
      <c r="G924" s="33"/>
      <c r="H924" s="33">
        <f>H925</f>
        <v>5000</v>
      </c>
      <c r="I924" s="33">
        <f t="shared" ref="I924:I925" si="363">I925</f>
        <v>0</v>
      </c>
      <c r="J924" s="33">
        <f t="shared" si="359"/>
        <v>0</v>
      </c>
      <c r="K924" s="149">
        <v>0</v>
      </c>
      <c r="M924" s="33"/>
    </row>
    <row r="925" spans="1:13" s="28" customFormat="1" x14ac:dyDescent="0.25">
      <c r="A925" s="28">
        <v>381</v>
      </c>
      <c r="B925" s="28" t="s">
        <v>78</v>
      </c>
      <c r="F925" s="33">
        <v>0</v>
      </c>
      <c r="G925" s="33"/>
      <c r="H925" s="33">
        <f>H926</f>
        <v>5000</v>
      </c>
      <c r="I925" s="33">
        <f t="shared" si="363"/>
        <v>0</v>
      </c>
      <c r="J925" s="33">
        <f t="shared" si="359"/>
        <v>0</v>
      </c>
      <c r="K925" s="149">
        <v>0</v>
      </c>
      <c r="M925" s="33"/>
    </row>
    <row r="926" spans="1:13" s="27" customFormat="1" x14ac:dyDescent="0.25">
      <c r="A926" s="101">
        <v>3811</v>
      </c>
      <c r="B926" s="101" t="s">
        <v>428</v>
      </c>
      <c r="C926" s="101"/>
      <c r="D926" s="101"/>
      <c r="E926" s="101"/>
      <c r="F926" s="100">
        <v>0</v>
      </c>
      <c r="G926" s="100"/>
      <c r="H926" s="100">
        <v>5000</v>
      </c>
      <c r="I926" s="100">
        <v>0</v>
      </c>
      <c r="J926" s="100">
        <f t="shared" si="359"/>
        <v>0</v>
      </c>
      <c r="K926" s="149">
        <v>0</v>
      </c>
      <c r="M926" s="34"/>
    </row>
    <row r="927" spans="1:13" s="27" customFormat="1" x14ac:dyDescent="0.25">
      <c r="A927" s="101"/>
      <c r="B927" s="101"/>
      <c r="C927" s="101"/>
      <c r="D927" s="101"/>
      <c r="E927" s="101"/>
      <c r="F927" s="100"/>
      <c r="G927" s="100"/>
      <c r="H927" s="100"/>
      <c r="I927" s="100"/>
      <c r="J927" s="100"/>
      <c r="K927" s="149"/>
      <c r="M927" s="34"/>
    </row>
    <row r="928" spans="1:13" s="27" customFormat="1" ht="13.8" x14ac:dyDescent="0.25">
      <c r="A928" s="153" t="s">
        <v>716</v>
      </c>
      <c r="B928" s="153"/>
      <c r="C928" s="153"/>
      <c r="D928" s="153"/>
      <c r="E928" s="153"/>
      <c r="F928" s="184">
        <f>F929</f>
        <v>6000</v>
      </c>
      <c r="G928" s="184">
        <f t="shared" ref="G928:I928" si="364">G929</f>
        <v>0</v>
      </c>
      <c r="H928" s="184">
        <f t="shared" si="364"/>
        <v>10000</v>
      </c>
      <c r="I928" s="184">
        <f t="shared" si="364"/>
        <v>0</v>
      </c>
      <c r="J928" s="184">
        <f t="shared" si="359"/>
        <v>0</v>
      </c>
      <c r="K928" s="154">
        <f>(I928/F928)*100</f>
        <v>0</v>
      </c>
      <c r="M928" s="34"/>
    </row>
    <row r="929" spans="1:13" s="27" customFormat="1" ht="13.8" x14ac:dyDescent="0.25">
      <c r="A929" s="155" t="s">
        <v>429</v>
      </c>
      <c r="B929" s="155"/>
      <c r="C929" s="155"/>
      <c r="D929" s="155"/>
      <c r="E929" s="155"/>
      <c r="F929" s="172">
        <f>F932</f>
        <v>6000</v>
      </c>
      <c r="G929" s="172">
        <f t="shared" ref="G929:I929" si="365">G932</f>
        <v>0</v>
      </c>
      <c r="H929" s="172">
        <f t="shared" si="365"/>
        <v>10000</v>
      </c>
      <c r="I929" s="172">
        <f t="shared" si="365"/>
        <v>0</v>
      </c>
      <c r="J929" s="172">
        <f t="shared" si="359"/>
        <v>0</v>
      </c>
      <c r="K929" s="181">
        <f>(I929/F929)*100</f>
        <v>0</v>
      </c>
      <c r="M929" s="34"/>
    </row>
    <row r="930" spans="1:13" s="31" customFormat="1" ht="13.8" x14ac:dyDescent="0.25">
      <c r="A930" s="157" t="s">
        <v>399</v>
      </c>
      <c r="B930" s="157"/>
      <c r="C930" s="157"/>
      <c r="D930" s="157"/>
      <c r="E930" s="157"/>
      <c r="F930" s="173"/>
      <c r="G930" s="157"/>
      <c r="H930" s="158"/>
      <c r="I930" s="199"/>
      <c r="J930" s="199"/>
      <c r="K930" s="199"/>
      <c r="M930" s="32"/>
    </row>
    <row r="931" spans="1:13" s="27" customFormat="1" ht="13.8" x14ac:dyDescent="0.25">
      <c r="A931" s="160" t="s">
        <v>275</v>
      </c>
      <c r="B931" s="161"/>
      <c r="C931" s="161"/>
      <c r="D931" s="161"/>
      <c r="E931" s="161"/>
      <c r="F931" s="162"/>
      <c r="G931" s="161"/>
      <c r="H931" s="162"/>
      <c r="I931" s="212"/>
      <c r="J931" s="212"/>
      <c r="K931" s="212"/>
      <c r="M931" s="34"/>
    </row>
    <row r="932" spans="1:13" s="27" customFormat="1" ht="13.8" x14ac:dyDescent="0.25">
      <c r="A932" s="164" t="s">
        <v>430</v>
      </c>
      <c r="B932" s="165"/>
      <c r="C932" s="165"/>
      <c r="D932" s="165"/>
      <c r="E932" s="165"/>
      <c r="F932" s="177">
        <f>F934</f>
        <v>6000</v>
      </c>
      <c r="G932" s="165"/>
      <c r="H932" s="177">
        <f>H934</f>
        <v>10000</v>
      </c>
      <c r="I932" s="177">
        <f>I934</f>
        <v>0</v>
      </c>
      <c r="J932" s="177">
        <f t="shared" si="359"/>
        <v>0</v>
      </c>
      <c r="K932" s="177">
        <f>(I932/F932)*100</f>
        <v>0</v>
      </c>
      <c r="M932" s="34"/>
    </row>
    <row r="933" spans="1:13" s="27" customFormat="1" ht="13.8" x14ac:dyDescent="0.25">
      <c r="A933" s="42"/>
      <c r="F933" s="34"/>
      <c r="I933" s="34"/>
      <c r="J933" s="34"/>
      <c r="K933" s="149"/>
      <c r="M933" s="34"/>
    </row>
    <row r="934" spans="1:13" s="27" customFormat="1" x14ac:dyDescent="0.25">
      <c r="A934" s="24">
        <v>38</v>
      </c>
      <c r="B934" s="28" t="s">
        <v>13</v>
      </c>
      <c r="C934" s="28"/>
      <c r="D934" s="28"/>
      <c r="E934" s="28"/>
      <c r="F934" s="33">
        <f>F935</f>
        <v>6000</v>
      </c>
      <c r="G934" s="33">
        <f t="shared" ref="G934:I934" si="366">G935</f>
        <v>0</v>
      </c>
      <c r="H934" s="33">
        <f t="shared" si="366"/>
        <v>10000</v>
      </c>
      <c r="I934" s="33">
        <f t="shared" si="366"/>
        <v>0</v>
      </c>
      <c r="J934" s="33">
        <f t="shared" si="359"/>
        <v>0</v>
      </c>
      <c r="K934" s="149">
        <f>(I934/F934)*100</f>
        <v>0</v>
      </c>
      <c r="M934" s="34"/>
    </row>
    <row r="935" spans="1:13" s="27" customFormat="1" x14ac:dyDescent="0.25">
      <c r="A935" s="24">
        <v>381</v>
      </c>
      <c r="B935" s="28" t="s">
        <v>78</v>
      </c>
      <c r="C935" s="28"/>
      <c r="D935" s="28"/>
      <c r="E935" s="28"/>
      <c r="F935" s="33">
        <f>F936</f>
        <v>6000</v>
      </c>
      <c r="G935" s="33">
        <f t="shared" ref="G935:I935" si="367">G936</f>
        <v>0</v>
      </c>
      <c r="H935" s="33">
        <f t="shared" si="367"/>
        <v>10000</v>
      </c>
      <c r="I935" s="33">
        <f t="shared" si="367"/>
        <v>0</v>
      </c>
      <c r="J935" s="33">
        <f t="shared" si="359"/>
        <v>0</v>
      </c>
      <c r="K935" s="149">
        <f>(I935/F935)*100</f>
        <v>0</v>
      </c>
      <c r="M935" s="34"/>
    </row>
    <row r="936" spans="1:13" s="27" customFormat="1" x14ac:dyDescent="0.25">
      <c r="A936" s="102">
        <v>3811</v>
      </c>
      <c r="B936" s="101" t="s">
        <v>423</v>
      </c>
      <c r="C936" s="101"/>
      <c r="D936" s="101"/>
      <c r="E936" s="101"/>
      <c r="F936" s="100">
        <v>6000</v>
      </c>
      <c r="G936" s="101"/>
      <c r="H936" s="100">
        <v>10000</v>
      </c>
      <c r="I936" s="100">
        <v>0</v>
      </c>
      <c r="J936" s="100">
        <f t="shared" si="359"/>
        <v>0</v>
      </c>
      <c r="K936" s="149">
        <f>(I936/F936)*100</f>
        <v>0</v>
      </c>
      <c r="M936" s="34"/>
    </row>
    <row r="937" spans="1:13" s="27" customFormat="1" ht="13.8" x14ac:dyDescent="0.25">
      <c r="A937" s="42"/>
      <c r="F937" s="34"/>
      <c r="H937" s="34"/>
      <c r="I937" s="34"/>
      <c r="J937" s="100"/>
      <c r="K937" s="100"/>
      <c r="M937" s="34"/>
    </row>
    <row r="938" spans="1:13" s="27" customFormat="1" ht="13.8" x14ac:dyDescent="0.25">
      <c r="A938"/>
      <c r="B938"/>
      <c r="C938"/>
      <c r="D938"/>
      <c r="E938"/>
      <c r="F938" s="1"/>
      <c r="G938" s="5"/>
      <c r="H938" s="168"/>
      <c r="I938" s="168"/>
      <c r="J938" s="268"/>
      <c r="K938" s="268"/>
      <c r="M938" s="34"/>
    </row>
    <row r="939" spans="1:13" s="27" customFormat="1" x14ac:dyDescent="0.25">
      <c r="A939"/>
      <c r="B939" s="3" t="s">
        <v>728</v>
      </c>
      <c r="C939" s="3"/>
      <c r="D939" s="3"/>
      <c r="E939" s="3"/>
      <c r="F939" s="47"/>
      <c r="G939" s="47"/>
      <c r="H939" s="47"/>
      <c r="I939" s="47"/>
      <c r="J939" s="268"/>
      <c r="K939" s="268"/>
      <c r="M939" s="34"/>
    </row>
    <row r="940" spans="1:13" s="27" customFormat="1" ht="13.8" x14ac:dyDescent="0.25">
      <c r="A940" s="5"/>
      <c r="B940" s="5"/>
      <c r="C940" s="5"/>
      <c r="D940" s="5"/>
      <c r="E940" s="5"/>
      <c r="F940" s="56"/>
      <c r="G940" s="5"/>
      <c r="H940" s="56"/>
      <c r="I940" s="56"/>
      <c r="J940" s="268"/>
      <c r="K940" s="268"/>
      <c r="M940" s="34"/>
    </row>
    <row r="941" spans="1:13" s="27" customFormat="1" ht="15.6" x14ac:dyDescent="0.3">
      <c r="A941" s="4"/>
      <c r="B941" s="291" t="s">
        <v>160</v>
      </c>
      <c r="C941" s="291"/>
      <c r="D941" s="291"/>
      <c r="E941" s="4"/>
      <c r="F941" s="43" t="s">
        <v>148</v>
      </c>
      <c r="G941" s="4"/>
      <c r="H941" s="260" t="s">
        <v>90</v>
      </c>
      <c r="I941" s="260" t="s">
        <v>123</v>
      </c>
      <c r="J941" s="269" t="s">
        <v>70</v>
      </c>
      <c r="K941" s="269" t="s">
        <v>70</v>
      </c>
      <c r="M941" s="34"/>
    </row>
    <row r="942" spans="1:13" s="27" customFormat="1" ht="15.6" x14ac:dyDescent="0.3">
      <c r="A942" s="4"/>
      <c r="B942" s="4"/>
      <c r="C942" s="4"/>
      <c r="D942" s="4"/>
      <c r="E942" s="4"/>
      <c r="F942" s="43" t="s">
        <v>613</v>
      </c>
      <c r="G942" s="4"/>
      <c r="H942" s="260" t="s">
        <v>548</v>
      </c>
      <c r="I942" s="260" t="s">
        <v>646</v>
      </c>
      <c r="J942" s="59" t="s">
        <v>149</v>
      </c>
      <c r="K942" s="59" t="s">
        <v>554</v>
      </c>
      <c r="M942" s="34"/>
    </row>
    <row r="943" spans="1:13" s="27" customFormat="1" ht="13.8" x14ac:dyDescent="0.25">
      <c r="A943" s="258"/>
      <c r="B943" s="258"/>
      <c r="C943" s="258" t="s">
        <v>161</v>
      </c>
      <c r="D943" s="258"/>
      <c r="E943" s="258"/>
      <c r="F943" s="216" t="s">
        <v>162</v>
      </c>
      <c r="G943" s="258"/>
      <c r="H943" s="258" t="s">
        <v>163</v>
      </c>
      <c r="I943" s="258" t="s">
        <v>164</v>
      </c>
      <c r="J943" s="258" t="s">
        <v>165</v>
      </c>
      <c r="K943" s="258" t="s">
        <v>166</v>
      </c>
      <c r="M943" s="34"/>
    </row>
    <row r="944" spans="1:13" s="27" customFormat="1" ht="15.6" x14ac:dyDescent="0.3">
      <c r="A944" s="4"/>
      <c r="B944" s="4"/>
      <c r="C944" s="4"/>
      <c r="D944" s="4"/>
      <c r="E944" s="4"/>
      <c r="F944" s="43"/>
      <c r="G944" s="4"/>
      <c r="H944" s="260"/>
      <c r="I944" s="260"/>
      <c r="J944" s="268"/>
      <c r="K944" s="268"/>
      <c r="M944" s="34"/>
    </row>
    <row r="945" spans="1:14" s="27" customFormat="1" ht="15.6" x14ac:dyDescent="0.3">
      <c r="A945" s="4"/>
      <c r="B945" s="4" t="s">
        <v>43</v>
      </c>
      <c r="C945" s="4"/>
      <c r="D945" s="4"/>
      <c r="E945" s="4"/>
      <c r="F945" s="272">
        <f>F946+F948+F950</f>
        <v>3733592.8899999997</v>
      </c>
      <c r="G945" s="43" t="e">
        <f t="shared" ref="G945:I945" si="368">G946+G948+G950</f>
        <v>#REF!</v>
      </c>
      <c r="H945" s="43">
        <f t="shared" si="368"/>
        <v>22945117.359999999</v>
      </c>
      <c r="I945" s="43">
        <f t="shared" si="368"/>
        <v>4590096.6000000006</v>
      </c>
      <c r="J945" s="271">
        <f t="shared" ref="J945:J957" si="369">I945/H945*100</f>
        <v>20.004676934021141</v>
      </c>
      <c r="K945" s="271">
        <f t="shared" ref="K945:K957" si="370">(I945/F945)*100</f>
        <v>122.94046874510738</v>
      </c>
      <c r="M945" s="34"/>
      <c r="N945" s="34"/>
    </row>
    <row r="946" spans="1:14" s="27" customFormat="1" ht="15.6" x14ac:dyDescent="0.3">
      <c r="A946" s="4"/>
      <c r="B946" s="5" t="s">
        <v>608</v>
      </c>
      <c r="C946" s="5"/>
      <c r="D946" s="5"/>
      <c r="E946" s="5"/>
      <c r="F946" s="270">
        <v>2363799.69</v>
      </c>
      <c r="G946" s="44" t="e">
        <f>SUM(#REF!)</f>
        <v>#REF!</v>
      </c>
      <c r="H946" s="270">
        <v>3614017.36</v>
      </c>
      <c r="I946" s="270">
        <v>2114189.85</v>
      </c>
      <c r="J946" s="13">
        <f t="shared" si="369"/>
        <v>58.499714843649784</v>
      </c>
      <c r="K946" s="13">
        <f t="shared" si="370"/>
        <v>89.440313362592931</v>
      </c>
      <c r="M946" s="34"/>
    </row>
    <row r="947" spans="1:14" s="27" customFormat="1" ht="15.6" x14ac:dyDescent="0.3">
      <c r="A947" s="4"/>
      <c r="B947" s="4"/>
      <c r="C947" s="4"/>
      <c r="D947" s="4"/>
      <c r="E947" s="4"/>
      <c r="F947" s="43"/>
      <c r="G947" s="4"/>
      <c r="H947" s="260"/>
      <c r="I947" s="260"/>
      <c r="J947" s="271"/>
      <c r="K947" s="271"/>
      <c r="M947" s="34"/>
    </row>
    <row r="948" spans="1:14" s="27" customFormat="1" ht="15.6" x14ac:dyDescent="0.3">
      <c r="A948" s="5"/>
      <c r="B948" s="5" t="s">
        <v>647</v>
      </c>
      <c r="C948" s="5"/>
      <c r="D948" s="5"/>
      <c r="E948" s="5"/>
      <c r="F948" s="56">
        <v>232265.77</v>
      </c>
      <c r="G948" s="5"/>
      <c r="H948" s="56">
        <v>836000</v>
      </c>
      <c r="I948" s="56">
        <v>419276.22</v>
      </c>
      <c r="J948" s="271">
        <f t="shared" si="369"/>
        <v>50.152657894736841</v>
      </c>
      <c r="K948" s="271">
        <f t="shared" si="370"/>
        <v>180.51571697370645</v>
      </c>
      <c r="M948" s="34"/>
    </row>
    <row r="949" spans="1:14" s="27" customFormat="1" ht="15.6" x14ac:dyDescent="0.3">
      <c r="A949" s="5"/>
      <c r="B949" s="5"/>
      <c r="C949" s="5"/>
      <c r="D949" s="5"/>
      <c r="E949" s="5" t="s">
        <v>609</v>
      </c>
      <c r="F949" s="56"/>
      <c r="G949" s="5"/>
      <c r="H949" s="56"/>
      <c r="I949" s="56"/>
      <c r="J949" s="271"/>
      <c r="K949" s="271"/>
      <c r="M949" s="34"/>
    </row>
    <row r="950" spans="1:14" s="27" customFormat="1" ht="15.6" x14ac:dyDescent="0.3">
      <c r="A950" s="5"/>
      <c r="B950" s="5" t="s">
        <v>610</v>
      </c>
      <c r="C950" s="5"/>
      <c r="D950" s="5"/>
      <c r="E950" s="5"/>
      <c r="F950" s="56">
        <v>1137527.43</v>
      </c>
      <c r="G950" s="5"/>
      <c r="H950" s="56">
        <v>18495100</v>
      </c>
      <c r="I950" s="56">
        <v>2056630.53</v>
      </c>
      <c r="J950" s="271">
        <f t="shared" si="369"/>
        <v>11.119867045866203</v>
      </c>
      <c r="K950" s="271">
        <f t="shared" si="370"/>
        <v>180.79832413359915</v>
      </c>
      <c r="M950" s="34"/>
    </row>
    <row r="951" spans="1:14" s="27" customFormat="1" ht="15.6" x14ac:dyDescent="0.3">
      <c r="A951" s="5"/>
      <c r="B951" s="5"/>
      <c r="C951" s="5"/>
      <c r="D951" s="5"/>
      <c r="E951" s="5"/>
      <c r="F951" s="56"/>
      <c r="G951" s="5"/>
      <c r="H951" s="5"/>
      <c r="I951" s="5"/>
      <c r="J951" s="271"/>
      <c r="K951" s="271"/>
      <c r="M951" s="34"/>
    </row>
    <row r="952" spans="1:14" s="27" customFormat="1" ht="15.6" x14ac:dyDescent="0.3">
      <c r="A952" s="4"/>
      <c r="B952" s="4" t="s">
        <v>611</v>
      </c>
      <c r="C952" s="4"/>
      <c r="D952" s="4"/>
      <c r="E952" s="4"/>
      <c r="F952" s="6">
        <f>F953+F955+F957</f>
        <v>3684831.33</v>
      </c>
      <c r="G952" s="6" t="e">
        <f t="shared" ref="G952" si="371">G953+G955+G957</f>
        <v>#REF!</v>
      </c>
      <c r="H952" s="6">
        <f>H953+H955+H957+H959</f>
        <v>23299237.5</v>
      </c>
      <c r="I952" s="6">
        <f>I953+I955+I957+I959</f>
        <v>3638942.9099999997</v>
      </c>
      <c r="J952" s="271">
        <f t="shared" si="369"/>
        <v>15.61829184324165</v>
      </c>
      <c r="K952" s="271">
        <f t="shared" si="370"/>
        <v>98.754667014839995</v>
      </c>
      <c r="M952" s="34"/>
    </row>
    <row r="953" spans="1:14" s="27" customFormat="1" ht="15.6" x14ac:dyDescent="0.3">
      <c r="A953" s="4"/>
      <c r="B953" s="4" t="s">
        <v>648</v>
      </c>
      <c r="C953" s="4"/>
      <c r="D953" s="4"/>
      <c r="E953" s="4"/>
      <c r="F953" s="56">
        <v>2489297</v>
      </c>
      <c r="G953" s="56" t="e">
        <f>SUM(#REF!)</f>
        <v>#REF!</v>
      </c>
      <c r="H953" s="56">
        <v>3614017.36</v>
      </c>
      <c r="I953" s="56">
        <v>2117482.79</v>
      </c>
      <c r="J953" s="13">
        <f t="shared" si="369"/>
        <v>58.590830620691882</v>
      </c>
      <c r="K953" s="13">
        <f t="shared" si="370"/>
        <v>85.063485393667378</v>
      </c>
      <c r="M953" s="34"/>
    </row>
    <row r="954" spans="1:14" s="27" customFormat="1" ht="15.6" x14ac:dyDescent="0.3">
      <c r="A954"/>
      <c r="B954" s="3"/>
      <c r="C954" s="3"/>
      <c r="D954" s="3"/>
      <c r="E954" s="4" t="s">
        <v>612</v>
      </c>
      <c r="F954" s="56"/>
      <c r="G954" s="56"/>
      <c r="H954" s="56"/>
      <c r="I954" s="56"/>
      <c r="J954" s="13"/>
      <c r="K954" s="13"/>
      <c r="M954" s="34"/>
    </row>
    <row r="955" spans="1:14" s="27" customFormat="1" ht="15.6" x14ac:dyDescent="0.3">
      <c r="A955"/>
      <c r="B955" s="4" t="s">
        <v>649</v>
      </c>
      <c r="C955" s="4"/>
      <c r="D955" s="4"/>
      <c r="E955" s="4"/>
      <c r="F955" s="56">
        <v>58006.9</v>
      </c>
      <c r="G955" s="56"/>
      <c r="H955" s="56">
        <v>836000</v>
      </c>
      <c r="I955" s="56">
        <v>419276.22</v>
      </c>
      <c r="J955" s="13">
        <f t="shared" si="369"/>
        <v>50.152657894736841</v>
      </c>
      <c r="K955" s="13">
        <f t="shared" si="370"/>
        <v>722.80404572559473</v>
      </c>
      <c r="M955" s="34"/>
    </row>
    <row r="956" spans="1:14" s="27" customFormat="1" ht="15.6" x14ac:dyDescent="0.3">
      <c r="A956"/>
      <c r="B956" s="3"/>
      <c r="C956" s="3"/>
      <c r="D956" s="3"/>
      <c r="E956" s="4" t="s">
        <v>650</v>
      </c>
      <c r="F956" s="56"/>
      <c r="G956" s="56"/>
      <c r="H956" s="56"/>
      <c r="I956" s="56"/>
      <c r="J956" s="13"/>
      <c r="K956" s="13"/>
      <c r="M956" s="34"/>
    </row>
    <row r="957" spans="1:14" s="27" customFormat="1" ht="15.6" x14ac:dyDescent="0.3">
      <c r="A957"/>
      <c r="B957" s="4" t="s">
        <v>610</v>
      </c>
      <c r="C957" s="4"/>
      <c r="D957" s="4"/>
      <c r="E957" s="4"/>
      <c r="F957" s="56">
        <v>1137527.43</v>
      </c>
      <c r="G957" s="56" t="e">
        <f>SUM(#REF!)</f>
        <v>#REF!</v>
      </c>
      <c r="H957" s="56">
        <v>18495100</v>
      </c>
      <c r="I957" s="56">
        <v>1102183.8999999999</v>
      </c>
      <c r="J957" s="13">
        <f t="shared" si="369"/>
        <v>5.9593292277414012</v>
      </c>
      <c r="K957" s="13">
        <f t="shared" si="370"/>
        <v>96.892951407773964</v>
      </c>
      <c r="M957" s="34"/>
    </row>
    <row r="958" spans="1:14" s="27" customFormat="1" ht="13.8" x14ac:dyDescent="0.25">
      <c r="A958"/>
      <c r="B958" s="3"/>
      <c r="C958" s="3"/>
      <c r="D958" s="3"/>
      <c r="E958" s="3"/>
      <c r="F958" s="47"/>
      <c r="G958" s="47"/>
      <c r="H958" s="47"/>
      <c r="I958" s="47"/>
      <c r="J958" s="13"/>
      <c r="K958" s="13"/>
      <c r="M958" s="34"/>
    </row>
    <row r="959" spans="1:14" s="29" customFormat="1" ht="15.6" x14ac:dyDescent="0.3">
      <c r="A959" s="4"/>
      <c r="B959" s="4" t="s">
        <v>651</v>
      </c>
      <c r="C959" s="4"/>
      <c r="D959" s="4"/>
      <c r="E959" s="4"/>
      <c r="F959" s="6"/>
      <c r="G959" s="6"/>
      <c r="H959" s="56">
        <v>354120.14</v>
      </c>
      <c r="I959" s="56">
        <v>0</v>
      </c>
      <c r="J959" s="13">
        <v>0</v>
      </c>
      <c r="K959" s="13">
        <v>0</v>
      </c>
      <c r="M959" s="30"/>
    </row>
    <row r="960" spans="1:14" s="27" customFormat="1" x14ac:dyDescent="0.25">
      <c r="A960"/>
      <c r="B960"/>
      <c r="C960"/>
      <c r="D960"/>
      <c r="E960"/>
      <c r="F960" s="1"/>
      <c r="G960" s="1"/>
      <c r="H960" s="1"/>
      <c r="I960" s="1"/>
      <c r="J960" s="268"/>
      <c r="K960" s="268"/>
      <c r="M960" s="34"/>
    </row>
    <row r="961" spans="1:13" s="27" customFormat="1" ht="13.8" x14ac:dyDescent="0.25">
      <c r="A961" s="5"/>
      <c r="B961" s="3" t="s">
        <v>729</v>
      </c>
      <c r="C961" s="3"/>
      <c r="D961" s="3"/>
      <c r="E961" s="3"/>
      <c r="F961" s="47"/>
      <c r="G961" s="47"/>
      <c r="H961" s="47"/>
      <c r="I961" s="56"/>
      <c r="J961" s="13"/>
      <c r="K961" s="13"/>
      <c r="M961" s="34"/>
    </row>
    <row r="962" spans="1:13" s="27" customFormat="1" x14ac:dyDescent="0.25">
      <c r="A962"/>
      <c r="B962" s="99"/>
      <c r="C962"/>
      <c r="D962"/>
      <c r="E962"/>
      <c r="F962" s="1"/>
      <c r="G962" s="1"/>
      <c r="H962" s="1"/>
      <c r="I962" s="1"/>
      <c r="J962" s="268"/>
      <c r="K962" s="268"/>
      <c r="M962" s="34"/>
    </row>
    <row r="963" spans="1:13" s="27" customFormat="1" ht="15.6" x14ac:dyDescent="0.3">
      <c r="A963" s="260"/>
      <c r="B963" s="291" t="s">
        <v>614</v>
      </c>
      <c r="C963" s="291"/>
      <c r="D963" s="260"/>
      <c r="E963" s="260" t="s">
        <v>160</v>
      </c>
      <c r="F963" s="43" t="s">
        <v>148</v>
      </c>
      <c r="G963" s="43"/>
      <c r="H963" s="43" t="s">
        <v>89</v>
      </c>
      <c r="I963" s="43" t="s">
        <v>148</v>
      </c>
      <c r="J963" s="269" t="s">
        <v>70</v>
      </c>
      <c r="K963" s="269" t="s">
        <v>70</v>
      </c>
      <c r="M963" s="34"/>
    </row>
    <row r="964" spans="1:13" s="27" customFormat="1" ht="15.6" x14ac:dyDescent="0.3">
      <c r="A964" s="59"/>
      <c r="B964" s="59"/>
      <c r="C964" s="59"/>
      <c r="D964" s="59"/>
      <c r="E964" s="59"/>
      <c r="F964" s="43" t="s">
        <v>556</v>
      </c>
      <c r="G964" s="59"/>
      <c r="H964" s="59" t="s">
        <v>548</v>
      </c>
      <c r="I964" s="59" t="s">
        <v>652</v>
      </c>
      <c r="J964" s="59" t="s">
        <v>606</v>
      </c>
      <c r="K964" s="59" t="s">
        <v>615</v>
      </c>
      <c r="M964" s="34"/>
    </row>
    <row r="965" spans="1:13" s="27" customFormat="1" ht="15.6" x14ac:dyDescent="0.3">
      <c r="A965" s="59"/>
      <c r="B965" s="59"/>
      <c r="C965" s="59" t="s">
        <v>161</v>
      </c>
      <c r="D965" s="59"/>
      <c r="E965" s="59" t="s">
        <v>162</v>
      </c>
      <c r="F965" s="43" t="s">
        <v>163</v>
      </c>
      <c r="G965" s="59"/>
      <c r="H965" s="59" t="s">
        <v>164</v>
      </c>
      <c r="I965" s="59" t="s">
        <v>165</v>
      </c>
      <c r="J965" s="59" t="s">
        <v>166</v>
      </c>
      <c r="K965" s="59" t="s">
        <v>607</v>
      </c>
      <c r="M965" s="34"/>
    </row>
    <row r="966" spans="1:13" s="27" customFormat="1" ht="13.8" x14ac:dyDescent="0.25">
      <c r="A966" s="5"/>
      <c r="B966" s="273" t="s">
        <v>616</v>
      </c>
      <c r="C966" s="5" t="s">
        <v>617</v>
      </c>
      <c r="D966" s="5"/>
      <c r="E966" s="5"/>
      <c r="F966" s="56">
        <v>739649.66</v>
      </c>
      <c r="G966" s="56"/>
      <c r="H966" s="56">
        <v>1836700</v>
      </c>
      <c r="I966" s="56">
        <v>780094.76</v>
      </c>
      <c r="J966" s="13">
        <f t="shared" ref="J966:J975" si="372">I966/H966*100</f>
        <v>42.4726280829749</v>
      </c>
      <c r="K966" s="13">
        <f t="shared" ref="K966:K975" si="373">(I966/F966)*100</f>
        <v>105.46814285022452</v>
      </c>
      <c r="M966" s="34"/>
    </row>
    <row r="967" spans="1:13" s="27" customFormat="1" ht="13.8" x14ac:dyDescent="0.25">
      <c r="A967" s="5"/>
      <c r="B967" s="273" t="s">
        <v>618</v>
      </c>
      <c r="C967" s="5" t="s">
        <v>619</v>
      </c>
      <c r="D967" s="5"/>
      <c r="E967" s="5"/>
      <c r="F967" s="56">
        <v>0</v>
      </c>
      <c r="G967" s="56"/>
      <c r="H967" s="56">
        <v>0</v>
      </c>
      <c r="I967" s="56">
        <v>0</v>
      </c>
      <c r="J967" s="13">
        <v>0</v>
      </c>
      <c r="K967" s="13">
        <v>0</v>
      </c>
      <c r="M967" s="34"/>
    </row>
    <row r="968" spans="1:13" s="27" customFormat="1" ht="13.8" x14ac:dyDescent="0.25">
      <c r="A968" s="5"/>
      <c r="B968" s="273" t="s">
        <v>620</v>
      </c>
      <c r="C968" s="5" t="s">
        <v>621</v>
      </c>
      <c r="D968" s="5"/>
      <c r="E968" s="5"/>
      <c r="F968" s="56">
        <v>33429.71</v>
      </c>
      <c r="G968" s="56"/>
      <c r="H968" s="56">
        <v>226000</v>
      </c>
      <c r="I968" s="56">
        <v>63294.13</v>
      </c>
      <c r="J968" s="13">
        <f t="shared" si="372"/>
        <v>28.006252212389381</v>
      </c>
      <c r="K968" s="13">
        <f t="shared" si="373"/>
        <v>189.33496581334387</v>
      </c>
      <c r="M968" s="34"/>
    </row>
    <row r="969" spans="1:13" s="27" customFormat="1" ht="13.8" x14ac:dyDescent="0.25">
      <c r="A969" s="5"/>
      <c r="B969" s="273" t="s">
        <v>622</v>
      </c>
      <c r="C969" s="5" t="s">
        <v>623</v>
      </c>
      <c r="D969" s="5"/>
      <c r="E969" s="5"/>
      <c r="F969" s="56">
        <v>8000</v>
      </c>
      <c r="G969" s="56"/>
      <c r="H969" s="56">
        <v>129000</v>
      </c>
      <c r="I969" s="56">
        <v>14000</v>
      </c>
      <c r="J969" s="13">
        <f t="shared" si="372"/>
        <v>10.852713178294573</v>
      </c>
      <c r="K969" s="13">
        <f t="shared" si="373"/>
        <v>175</v>
      </c>
      <c r="M969" s="34"/>
    </row>
    <row r="970" spans="1:13" s="27" customFormat="1" ht="13.8" x14ac:dyDescent="0.25">
      <c r="A970" s="5"/>
      <c r="B970" s="273" t="s">
        <v>624</v>
      </c>
      <c r="C970" s="5" t="s">
        <v>167</v>
      </c>
      <c r="D970" s="5"/>
      <c r="E970" s="5"/>
      <c r="F970" s="56">
        <v>219908.6</v>
      </c>
      <c r="G970" s="56"/>
      <c r="H970" s="56">
        <v>15278437.5</v>
      </c>
      <c r="I970" s="56">
        <v>121501.35</v>
      </c>
      <c r="J970" s="13">
        <f t="shared" si="372"/>
        <v>0.79524722341535248</v>
      </c>
      <c r="K970" s="13">
        <f t="shared" si="373"/>
        <v>55.250840576494056</v>
      </c>
      <c r="M970" s="34"/>
    </row>
    <row r="971" spans="1:13" s="27" customFormat="1" ht="13.8" x14ac:dyDescent="0.25">
      <c r="A971" s="5"/>
      <c r="B971" s="273" t="s">
        <v>625</v>
      </c>
      <c r="C971" s="5" t="s">
        <v>626</v>
      </c>
      <c r="D971" s="5"/>
      <c r="E971" s="5"/>
      <c r="F971" s="56">
        <v>1899199.46</v>
      </c>
      <c r="G971" s="56"/>
      <c r="H971" s="56">
        <v>3457000</v>
      </c>
      <c r="I971" s="56">
        <v>1893828.37</v>
      </c>
      <c r="J971" s="13">
        <f t="shared" si="372"/>
        <v>54.782423199305761</v>
      </c>
      <c r="K971" s="13">
        <f t="shared" si="373"/>
        <v>99.717191895157782</v>
      </c>
      <c r="M971" s="34"/>
    </row>
    <row r="972" spans="1:13" s="27" customFormat="1" ht="13.8" x14ac:dyDescent="0.25">
      <c r="A972" s="5"/>
      <c r="B972" s="273" t="s">
        <v>627</v>
      </c>
      <c r="C972" s="5" t="s">
        <v>628</v>
      </c>
      <c r="D972" s="5"/>
      <c r="E972" s="5"/>
      <c r="F972" s="56">
        <v>0</v>
      </c>
      <c r="G972" s="56"/>
      <c r="H972" s="56">
        <v>5000</v>
      </c>
      <c r="I972" s="56">
        <v>0</v>
      </c>
      <c r="J972" s="13">
        <f t="shared" si="372"/>
        <v>0</v>
      </c>
      <c r="K972" s="13">
        <v>0</v>
      </c>
      <c r="M972" s="34"/>
    </row>
    <row r="973" spans="1:13" s="27" customFormat="1" ht="13.8" x14ac:dyDescent="0.25">
      <c r="A973" s="5"/>
      <c r="B973" s="273" t="s">
        <v>629</v>
      </c>
      <c r="C973" s="5" t="s">
        <v>630</v>
      </c>
      <c r="D973" s="5"/>
      <c r="E973" s="5"/>
      <c r="F973" s="56">
        <v>147190</v>
      </c>
      <c r="G973" s="5"/>
      <c r="H973" s="56">
        <v>579000</v>
      </c>
      <c r="I973" s="56">
        <v>53323.76</v>
      </c>
      <c r="J973" s="13">
        <f t="shared" si="372"/>
        <v>9.2096303972366158</v>
      </c>
      <c r="K973" s="13">
        <f t="shared" si="373"/>
        <v>36.227841565323729</v>
      </c>
      <c r="M973" s="34"/>
    </row>
    <row r="974" spans="1:13" s="27" customFormat="1" ht="13.8" x14ac:dyDescent="0.25">
      <c r="A974" s="5"/>
      <c r="B974" s="273" t="s">
        <v>631</v>
      </c>
      <c r="C974" s="5" t="s">
        <v>632</v>
      </c>
      <c r="D974" s="5"/>
      <c r="E974" s="5"/>
      <c r="F974" s="56">
        <v>455330.51</v>
      </c>
      <c r="G974" s="5"/>
      <c r="H974" s="56">
        <v>1188000</v>
      </c>
      <c r="I974" s="56">
        <v>500519.66</v>
      </c>
      <c r="J974" s="13">
        <f t="shared" si="372"/>
        <v>42.131284511784514</v>
      </c>
      <c r="K974" s="13">
        <f t="shared" si="373"/>
        <v>109.92447222568063</v>
      </c>
      <c r="M974" s="34"/>
    </row>
    <row r="975" spans="1:13" s="27" customFormat="1" ht="13.8" x14ac:dyDescent="0.25">
      <c r="A975" s="5"/>
      <c r="B975" s="273" t="s">
        <v>633</v>
      </c>
      <c r="C975" s="5" t="s">
        <v>634</v>
      </c>
      <c r="D975" s="5"/>
      <c r="E975" s="5"/>
      <c r="F975" s="56">
        <v>182123.36</v>
      </c>
      <c r="G975" s="56"/>
      <c r="H975" s="56">
        <v>600100</v>
      </c>
      <c r="I975" s="56">
        <v>212380.88</v>
      </c>
      <c r="J975" s="13">
        <f t="shared" si="372"/>
        <v>35.390914847525409</v>
      </c>
      <c r="K975" s="13">
        <f t="shared" si="373"/>
        <v>116.61375015264379</v>
      </c>
      <c r="M975" s="34"/>
    </row>
    <row r="976" spans="1:13" s="27" customFormat="1" x14ac:dyDescent="0.25">
      <c r="A976"/>
      <c r="B976" s="60"/>
      <c r="C976"/>
      <c r="D976"/>
      <c r="E976"/>
      <c r="F976" s="1"/>
      <c r="G976" s="1"/>
      <c r="H976" s="1"/>
      <c r="I976" s="1"/>
      <c r="J976" s="268"/>
      <c r="K976" s="268"/>
      <c r="M976" s="34"/>
    </row>
    <row r="977" spans="1:13" s="27" customFormat="1" ht="13.8" x14ac:dyDescent="0.25">
      <c r="A977" s="259"/>
      <c r="B977" s="259"/>
      <c r="C977" s="259"/>
      <c r="D977" s="259"/>
      <c r="E977" s="259"/>
      <c r="F977" s="44" t="s">
        <v>635</v>
      </c>
      <c r="G977" s="259"/>
      <c r="H977" s="44"/>
      <c r="I977" s="44"/>
      <c r="J977" s="259"/>
      <c r="K977" s="259"/>
      <c r="M977" s="34"/>
    </row>
    <row r="978" spans="1:13" s="27" customFormat="1" ht="13.8" x14ac:dyDescent="0.25">
      <c r="A978" s="259"/>
      <c r="B978" s="259"/>
      <c r="C978" s="259"/>
      <c r="D978" s="259"/>
      <c r="E978" s="259"/>
      <c r="F978" s="44"/>
      <c r="G978" s="259"/>
      <c r="H978" s="259"/>
      <c r="I978" s="259"/>
      <c r="J978" s="259"/>
      <c r="K978" s="259"/>
      <c r="M978" s="34"/>
    </row>
    <row r="979" spans="1:13" s="27" customFormat="1" x14ac:dyDescent="0.25">
      <c r="A979" s="3"/>
      <c r="B979" s="99" t="s">
        <v>636</v>
      </c>
      <c r="C979" s="3"/>
      <c r="D979" s="3"/>
      <c r="E979" s="3"/>
      <c r="F979" s="47"/>
      <c r="G979" s="47"/>
      <c r="H979" s="47"/>
      <c r="I979" s="47"/>
      <c r="J979" s="47"/>
      <c r="K979" s="47"/>
      <c r="M979" s="34"/>
    </row>
    <row r="980" spans="1:13" s="27" customFormat="1" x14ac:dyDescent="0.25">
      <c r="A980" s="3"/>
      <c r="B980" s="99" t="s">
        <v>637</v>
      </c>
      <c r="C980" s="3"/>
      <c r="D980" s="3"/>
      <c r="E980" s="3"/>
      <c r="F980" s="47"/>
      <c r="G980" s="47"/>
      <c r="H980" s="47"/>
      <c r="I980" s="47"/>
      <c r="J980" s="47"/>
      <c r="K980" s="47"/>
      <c r="M980" s="34"/>
    </row>
    <row r="981" spans="1:13" s="27" customFormat="1" ht="15.6" x14ac:dyDescent="0.3">
      <c r="A981" s="4"/>
      <c r="B981" s="4" t="s">
        <v>638</v>
      </c>
      <c r="C981" s="4"/>
      <c r="D981" s="4"/>
      <c r="E981" s="4"/>
      <c r="F981" s="6"/>
      <c r="G981" s="6"/>
      <c r="H981" s="6"/>
      <c r="I981" s="6"/>
      <c r="J981" s="6"/>
      <c r="K981" s="6"/>
      <c r="M981" s="34"/>
    </row>
    <row r="982" spans="1:13" s="27" customFormat="1" x14ac:dyDescent="0.25">
      <c r="A982" s="3"/>
      <c r="B982" s="99"/>
      <c r="C982" s="3"/>
      <c r="D982" s="3"/>
      <c r="E982" s="3"/>
      <c r="F982" s="47"/>
      <c r="G982" s="47"/>
      <c r="H982" s="47"/>
      <c r="I982" s="47"/>
      <c r="J982" s="47"/>
      <c r="K982" s="47"/>
      <c r="M982" s="34"/>
    </row>
    <row r="983" spans="1:13" s="27" customFormat="1" x14ac:dyDescent="0.25">
      <c r="A983" s="3"/>
      <c r="B983" s="3" t="s">
        <v>639</v>
      </c>
      <c r="C983" s="3"/>
      <c r="D983" s="3"/>
      <c r="E983" s="3"/>
      <c r="F983" s="47"/>
      <c r="G983" s="47"/>
      <c r="H983" s="47"/>
      <c r="I983" s="47"/>
      <c r="J983" s="47"/>
      <c r="K983" s="47"/>
      <c r="M983" s="34"/>
    </row>
    <row r="984" spans="1:13" s="27" customFormat="1" ht="15.6" x14ac:dyDescent="0.3">
      <c r="A984" s="4"/>
      <c r="B984" s="60"/>
      <c r="C984"/>
      <c r="D984"/>
      <c r="E984"/>
      <c r="F984" s="1"/>
      <c r="G984" s="1"/>
      <c r="H984" s="1"/>
      <c r="I984" s="1"/>
      <c r="J984" s="268"/>
      <c r="K984" s="268"/>
      <c r="M984" s="34"/>
    </row>
    <row r="985" spans="1:13" s="27" customFormat="1" ht="15.6" x14ac:dyDescent="0.3">
      <c r="A985"/>
      <c r="B985" s="60"/>
      <c r="C985" s="4" t="s">
        <v>168</v>
      </c>
      <c r="D985"/>
      <c r="E985"/>
      <c r="F985" s="43" t="s">
        <v>148</v>
      </c>
      <c r="G985" s="1"/>
      <c r="H985" s="43" t="s">
        <v>90</v>
      </c>
      <c r="I985" s="43" t="s">
        <v>148</v>
      </c>
      <c r="J985" s="269" t="s">
        <v>70</v>
      </c>
      <c r="K985" s="269" t="s">
        <v>70</v>
      </c>
      <c r="M985" s="34"/>
    </row>
    <row r="986" spans="1:13" s="27" customFormat="1" ht="15.6" x14ac:dyDescent="0.3">
      <c r="A986"/>
      <c r="B986" s="60"/>
      <c r="C986"/>
      <c r="D986"/>
      <c r="E986"/>
      <c r="F986" s="43" t="s">
        <v>556</v>
      </c>
      <c r="G986" s="1"/>
      <c r="H986" s="43" t="s">
        <v>548</v>
      </c>
      <c r="I986" s="43" t="s">
        <v>653</v>
      </c>
      <c r="J986" s="59" t="s">
        <v>149</v>
      </c>
      <c r="K986" s="59" t="s">
        <v>554</v>
      </c>
      <c r="M986" s="34"/>
    </row>
    <row r="987" spans="1:13" s="27" customFormat="1" ht="15.6" x14ac:dyDescent="0.3">
      <c r="A987" s="273"/>
      <c r="B987" s="273"/>
      <c r="C987" s="273" t="s">
        <v>161</v>
      </c>
      <c r="D987" s="273"/>
      <c r="E987" s="273"/>
      <c r="F987" s="56" t="s">
        <v>162</v>
      </c>
      <c r="G987" s="273"/>
      <c r="H987" s="59" t="s">
        <v>163</v>
      </c>
      <c r="I987" s="59" t="s">
        <v>164</v>
      </c>
      <c r="J987" s="59" t="s">
        <v>165</v>
      </c>
      <c r="K987" s="59" t="s">
        <v>166</v>
      </c>
      <c r="M987" s="34"/>
    </row>
    <row r="988" spans="1:13" s="27" customFormat="1" ht="13.8" x14ac:dyDescent="0.25">
      <c r="A988" s="5"/>
      <c r="B988" s="5"/>
      <c r="C988" s="5"/>
      <c r="D988" s="5"/>
      <c r="E988" s="5"/>
      <c r="F988" s="56"/>
      <c r="G988" s="5"/>
      <c r="H988" s="5"/>
      <c r="I988" s="5"/>
      <c r="J988" s="5"/>
      <c r="K988" s="5"/>
      <c r="M988" s="34"/>
    </row>
    <row r="989" spans="1:13" s="27" customFormat="1" ht="13.8" x14ac:dyDescent="0.25">
      <c r="A989" s="5"/>
      <c r="B989" s="5">
        <v>8</v>
      </c>
      <c r="C989" s="5" t="s">
        <v>718</v>
      </c>
      <c r="D989" s="5"/>
      <c r="E989" s="5"/>
      <c r="F989" s="56">
        <v>0</v>
      </c>
      <c r="G989" s="56"/>
      <c r="H989" s="56">
        <v>0</v>
      </c>
      <c r="I989" s="270">
        <v>0</v>
      </c>
      <c r="J989" s="270">
        <v>0</v>
      </c>
      <c r="K989" s="270">
        <v>0</v>
      </c>
      <c r="M989" s="34"/>
    </row>
    <row r="990" spans="1:13" s="27" customFormat="1" ht="13.8" x14ac:dyDescent="0.25">
      <c r="A990" s="5"/>
      <c r="B990" s="5"/>
      <c r="C990" s="5" t="s">
        <v>717</v>
      </c>
      <c r="D990" s="5"/>
      <c r="E990" s="5"/>
      <c r="F990" s="56"/>
      <c r="G990" s="56"/>
      <c r="H990" s="56"/>
      <c r="I990" s="270"/>
      <c r="J990" s="270"/>
      <c r="K990" s="270"/>
      <c r="M990" s="34"/>
    </row>
    <row r="991" spans="1:13" s="27" customFormat="1" ht="13.8" x14ac:dyDescent="0.25">
      <c r="A991" s="5"/>
      <c r="B991" s="5">
        <v>84</v>
      </c>
      <c r="C991" s="5" t="s">
        <v>169</v>
      </c>
      <c r="D991" s="5"/>
      <c r="E991" s="5"/>
      <c r="F991" s="56">
        <v>0</v>
      </c>
      <c r="G991" s="56"/>
      <c r="H991" s="56">
        <v>0</v>
      </c>
      <c r="I991" s="56">
        <v>0</v>
      </c>
      <c r="J991" s="56">
        <v>0</v>
      </c>
      <c r="K991" s="56">
        <v>0</v>
      </c>
      <c r="M991" s="34"/>
    </row>
    <row r="992" spans="1:13" s="27" customFormat="1" ht="13.8" x14ac:dyDescent="0.25">
      <c r="A992" s="5"/>
      <c r="B992" s="5"/>
      <c r="C992" s="5"/>
      <c r="D992" s="5"/>
      <c r="E992" s="5"/>
      <c r="F992" s="56"/>
      <c r="G992" s="56"/>
      <c r="H992" s="56"/>
      <c r="I992" s="56"/>
      <c r="J992" s="56"/>
      <c r="K992" s="56"/>
      <c r="M992" s="34"/>
    </row>
    <row r="993" spans="1:13" s="27" customFormat="1" ht="13.8" x14ac:dyDescent="0.25">
      <c r="A993" s="5"/>
      <c r="B993" s="5">
        <v>5</v>
      </c>
      <c r="C993" s="5" t="s">
        <v>719</v>
      </c>
      <c r="D993" s="5"/>
      <c r="E993" s="5"/>
      <c r="F993" s="56">
        <v>0</v>
      </c>
      <c r="G993" s="56"/>
      <c r="H993" s="56">
        <v>30000</v>
      </c>
      <c r="I993" s="56">
        <v>27700</v>
      </c>
      <c r="J993" s="56">
        <v>92.33</v>
      </c>
      <c r="K993" s="56">
        <v>0</v>
      </c>
      <c r="M993" s="34"/>
    </row>
    <row r="994" spans="1:13" s="27" customFormat="1" ht="13.8" x14ac:dyDescent="0.25">
      <c r="A994" s="5"/>
      <c r="B994" s="5"/>
      <c r="C994" s="5" t="s">
        <v>211</v>
      </c>
      <c r="D994" s="5"/>
      <c r="E994" s="5"/>
      <c r="F994" s="56"/>
      <c r="G994" s="56"/>
      <c r="H994" s="56"/>
      <c r="I994" s="56"/>
      <c r="J994" s="56"/>
      <c r="K994" s="56"/>
      <c r="M994" s="34"/>
    </row>
    <row r="995" spans="1:13" s="27" customFormat="1" ht="13.8" x14ac:dyDescent="0.25">
      <c r="A995" s="5"/>
      <c r="B995" s="5">
        <v>53</v>
      </c>
      <c r="C995" s="5" t="s">
        <v>641</v>
      </c>
      <c r="D995" s="5"/>
      <c r="E995" s="5"/>
      <c r="F995" s="56">
        <v>0</v>
      </c>
      <c r="G995" s="56"/>
      <c r="H995" s="56">
        <v>30000</v>
      </c>
      <c r="I995" s="56">
        <v>27700</v>
      </c>
      <c r="J995" s="56">
        <v>92.33</v>
      </c>
      <c r="K995" s="56">
        <v>0</v>
      </c>
      <c r="M995" s="34"/>
    </row>
    <row r="996" spans="1:13" s="27" customFormat="1" ht="13.8" x14ac:dyDescent="0.25">
      <c r="A996" s="5"/>
      <c r="B996" s="5"/>
      <c r="C996" s="5"/>
      <c r="D996" s="5"/>
      <c r="E996" s="5"/>
      <c r="F996" s="56"/>
      <c r="G996" s="56"/>
      <c r="H996" s="56"/>
      <c r="I996" s="56"/>
      <c r="J996" s="56"/>
      <c r="K996" s="56"/>
      <c r="M996" s="34"/>
    </row>
    <row r="997" spans="1:13" s="27" customFormat="1" ht="13.8" x14ac:dyDescent="0.25">
      <c r="A997" s="5"/>
      <c r="B997" s="5"/>
      <c r="C997" s="5" t="s">
        <v>642</v>
      </c>
      <c r="D997" s="5"/>
      <c r="E997" s="5"/>
      <c r="F997" s="56"/>
      <c r="G997" s="5"/>
      <c r="H997" s="5"/>
      <c r="I997" s="5"/>
      <c r="J997" s="5"/>
      <c r="K997" s="5"/>
      <c r="M997" s="34"/>
    </row>
    <row r="998" spans="1:13" s="27" customFormat="1" ht="13.8" x14ac:dyDescent="0.25">
      <c r="A998" s="5"/>
      <c r="B998" s="5"/>
      <c r="C998" s="5"/>
      <c r="D998" s="5"/>
      <c r="E998" s="5"/>
      <c r="F998" s="56"/>
      <c r="G998" s="5"/>
      <c r="H998" s="5"/>
      <c r="I998" s="5"/>
      <c r="J998" s="5"/>
      <c r="K998" s="5"/>
      <c r="M998" s="34"/>
    </row>
    <row r="999" spans="1:13" s="27" customFormat="1" ht="15.6" x14ac:dyDescent="0.3">
      <c r="A999" s="5"/>
      <c r="B999" s="5"/>
      <c r="C999" s="5" t="s">
        <v>168</v>
      </c>
      <c r="D999" s="5"/>
      <c r="E999" s="5"/>
      <c r="F999" s="43"/>
      <c r="G999" s="56"/>
      <c r="H999" s="43" t="s">
        <v>148</v>
      </c>
      <c r="I999" s="43" t="s">
        <v>148</v>
      </c>
      <c r="J999" s="269" t="s">
        <v>70</v>
      </c>
      <c r="K999" s="56"/>
      <c r="M999" s="34"/>
    </row>
    <row r="1000" spans="1:13" s="27" customFormat="1" ht="15.6" x14ac:dyDescent="0.3">
      <c r="A1000"/>
      <c r="B1000" s="99"/>
      <c r="C1000"/>
      <c r="D1000"/>
      <c r="E1000"/>
      <c r="F1000" s="43"/>
      <c r="G1000" s="1"/>
      <c r="H1000" s="59" t="s">
        <v>556</v>
      </c>
      <c r="I1000" s="43" t="s">
        <v>653</v>
      </c>
      <c r="J1000" s="59" t="s">
        <v>643</v>
      </c>
      <c r="K1000" s="268"/>
      <c r="M1000" s="34"/>
    </row>
    <row r="1001" spans="1:13" s="27" customFormat="1" x14ac:dyDescent="0.25">
      <c r="A1001" s="274"/>
      <c r="B1001" s="274"/>
      <c r="C1001" s="274" t="s">
        <v>161</v>
      </c>
      <c r="D1001" s="274"/>
      <c r="E1001" s="274"/>
      <c r="F1001" s="275"/>
      <c r="G1001" s="274"/>
      <c r="H1001" s="274" t="s">
        <v>162</v>
      </c>
      <c r="I1001" s="274" t="s">
        <v>163</v>
      </c>
      <c r="J1001" s="274" t="s">
        <v>164</v>
      </c>
      <c r="K1001" s="274"/>
      <c r="M1001" s="34"/>
    </row>
    <row r="1002" spans="1:13" s="27" customFormat="1" x14ac:dyDescent="0.25">
      <c r="A1002"/>
      <c r="B1002"/>
      <c r="C1002"/>
      <c r="D1002"/>
      <c r="E1002"/>
      <c r="F1002" s="1"/>
      <c r="G1002"/>
      <c r="H1002" s="1"/>
      <c r="I1002" s="1"/>
      <c r="J1002" s="168"/>
      <c r="K1002" s="268"/>
      <c r="M1002" s="34"/>
    </row>
    <row r="1003" spans="1:13" s="27" customFormat="1" ht="13.8" x14ac:dyDescent="0.25">
      <c r="A1003"/>
      <c r="B1003" s="5">
        <v>5</v>
      </c>
      <c r="C1003" s="5" t="s">
        <v>640</v>
      </c>
      <c r="D1003" s="5"/>
      <c r="E1003" s="5"/>
      <c r="F1003" s="1"/>
      <c r="G1003"/>
      <c r="H1003" s="56">
        <v>30000</v>
      </c>
      <c r="I1003" s="56">
        <v>27000</v>
      </c>
      <c r="J1003" s="56">
        <v>92.33</v>
      </c>
      <c r="K1003" s="268"/>
      <c r="M1003" s="34"/>
    </row>
    <row r="1004" spans="1:13" s="27" customFormat="1" ht="15.6" x14ac:dyDescent="0.3">
      <c r="A1004" s="4"/>
      <c r="B1004" s="5">
        <v>53</v>
      </c>
      <c r="C1004" s="5" t="s">
        <v>654</v>
      </c>
      <c r="D1004" s="5"/>
      <c r="E1004" s="5"/>
      <c r="F1004" s="6"/>
      <c r="G1004" s="4"/>
      <c r="H1004" s="56">
        <v>30000</v>
      </c>
      <c r="I1004" s="56">
        <v>27000</v>
      </c>
      <c r="J1004" s="56">
        <v>92.33</v>
      </c>
      <c r="K1004" s="268"/>
      <c r="M1004" s="34"/>
    </row>
    <row r="1005" spans="1:13" s="27" customFormat="1" ht="15.6" x14ac:dyDescent="0.3">
      <c r="A1005" s="7"/>
      <c r="B1005" s="5"/>
      <c r="C1005" s="5" t="s">
        <v>655</v>
      </c>
      <c r="D1005" s="5"/>
      <c r="E1005" s="5"/>
      <c r="F1005" s="8"/>
      <c r="G1005" s="8"/>
      <c r="H1005" s="56">
        <v>30000</v>
      </c>
      <c r="I1005" s="56">
        <v>27700</v>
      </c>
      <c r="J1005" s="56">
        <v>92.33</v>
      </c>
      <c r="K1005" s="271"/>
      <c r="M1005" s="34"/>
    </row>
    <row r="1006" spans="1:13" s="27" customFormat="1" ht="13.8" x14ac:dyDescent="0.25">
      <c r="A1006" s="5"/>
      <c r="B1006" s="5"/>
      <c r="C1006" s="5"/>
      <c r="D1006" s="5"/>
      <c r="E1006" s="5"/>
      <c r="F1006" s="56"/>
      <c r="G1006" s="5"/>
      <c r="H1006" s="56"/>
      <c r="I1006" s="56"/>
      <c r="J1006" s="13"/>
      <c r="K1006" s="168"/>
      <c r="M1006" s="34"/>
    </row>
    <row r="1007" spans="1:13" s="27" customFormat="1" ht="13.8" x14ac:dyDescent="0.25">
      <c r="A1007" s="5"/>
      <c r="B1007" s="5"/>
      <c r="C1007" s="5"/>
      <c r="D1007" s="5"/>
      <c r="E1007" s="5"/>
      <c r="F1007" s="56"/>
      <c r="G1007" s="5"/>
      <c r="H1007" s="56"/>
      <c r="I1007" s="56"/>
      <c r="J1007" s="13"/>
      <c r="K1007" s="168"/>
      <c r="M1007" s="34"/>
    </row>
    <row r="1008" spans="1:13" s="27" customFormat="1" ht="13.8" x14ac:dyDescent="0.25">
      <c r="A1008" s="5"/>
      <c r="B1008" s="3" t="s">
        <v>644</v>
      </c>
      <c r="C1008" s="3"/>
      <c r="D1008" s="3"/>
      <c r="E1008" s="3"/>
      <c r="F1008" s="56"/>
      <c r="G1008" s="5"/>
      <c r="H1008" s="56"/>
      <c r="I1008" s="56"/>
      <c r="J1008" s="13"/>
      <c r="K1008" s="168"/>
      <c r="M1008" s="34"/>
    </row>
    <row r="1009" spans="1:13" s="27" customFormat="1" ht="13.8" x14ac:dyDescent="0.25">
      <c r="A1009" s="5"/>
      <c r="B1009" s="60"/>
      <c r="C1009"/>
      <c r="D1009"/>
      <c r="E1009"/>
      <c r="F1009" s="56"/>
      <c r="G1009" s="5"/>
      <c r="H1009" s="56"/>
      <c r="I1009" s="56"/>
      <c r="J1009" s="13"/>
      <c r="K1009" s="168"/>
      <c r="M1009" s="34"/>
    </row>
    <row r="1010" spans="1:13" s="27" customFormat="1" ht="15.6" x14ac:dyDescent="0.3">
      <c r="A1010" s="4"/>
      <c r="B1010" s="291" t="s">
        <v>645</v>
      </c>
      <c r="C1010" s="291"/>
      <c r="D1010" s="291"/>
      <c r="E1010" s="4"/>
      <c r="F1010" s="43" t="s">
        <v>148</v>
      </c>
      <c r="G1010" s="6"/>
      <c r="H1010" s="43" t="s">
        <v>89</v>
      </c>
      <c r="I1010" s="43" t="s">
        <v>148</v>
      </c>
      <c r="J1010" s="13" t="s">
        <v>70</v>
      </c>
      <c r="K1010" s="13" t="s">
        <v>70</v>
      </c>
      <c r="M1010" s="34"/>
    </row>
    <row r="1011" spans="1:13" s="27" customFormat="1" ht="15.6" x14ac:dyDescent="0.3">
      <c r="A1011" s="4"/>
      <c r="B1011" s="4"/>
      <c r="C1011" s="4"/>
      <c r="D1011" s="4"/>
      <c r="E1011" s="4"/>
      <c r="F1011" s="43" t="s">
        <v>556</v>
      </c>
      <c r="G1011" s="6"/>
      <c r="H1011" s="59" t="s">
        <v>548</v>
      </c>
      <c r="I1011" s="43" t="s">
        <v>653</v>
      </c>
      <c r="J1011" s="69" t="s">
        <v>149</v>
      </c>
      <c r="K1011" s="69" t="s">
        <v>554</v>
      </c>
      <c r="M1011" s="34"/>
    </row>
    <row r="1012" spans="1:13" s="27" customFormat="1" ht="15.6" x14ac:dyDescent="0.3">
      <c r="A1012" s="4"/>
      <c r="B1012" s="4"/>
      <c r="C1012" s="4"/>
      <c r="D1012" s="4"/>
      <c r="E1012" s="4"/>
      <c r="F1012" s="6"/>
      <c r="G1012" s="6"/>
      <c r="H1012" s="6"/>
      <c r="I1012" s="6"/>
      <c r="J1012" s="13"/>
      <c r="K1012" s="13"/>
      <c r="M1012" s="34"/>
    </row>
    <row r="1013" spans="1:13" s="27" customFormat="1" ht="15.6" x14ac:dyDescent="0.3">
      <c r="A1013" s="59"/>
      <c r="B1013" s="59"/>
      <c r="C1013" s="59" t="s">
        <v>161</v>
      </c>
      <c r="D1013" s="59"/>
      <c r="E1013" s="59"/>
      <c r="F1013" s="43" t="s">
        <v>162</v>
      </c>
      <c r="G1013" s="59"/>
      <c r="H1013" s="59" t="s">
        <v>163</v>
      </c>
      <c r="I1013" s="59" t="s">
        <v>164</v>
      </c>
      <c r="J1013" s="69" t="s">
        <v>165</v>
      </c>
      <c r="K1013" s="69" t="s">
        <v>166</v>
      </c>
      <c r="M1013" s="34"/>
    </row>
    <row r="1014" spans="1:13" s="27" customFormat="1" ht="15.6" x14ac:dyDescent="0.3">
      <c r="A1014" s="4"/>
      <c r="B1014" s="4" t="s">
        <v>720</v>
      </c>
      <c r="C1014" s="4"/>
      <c r="D1014" s="4"/>
      <c r="E1014" s="4"/>
      <c r="F1014" s="6">
        <v>0</v>
      </c>
      <c r="G1014" s="6">
        <f>SUM(G1016:G1016)</f>
        <v>0</v>
      </c>
      <c r="H1014" s="6">
        <f>SUM(H1016:H1016)</f>
        <v>30000</v>
      </c>
      <c r="I1014" s="6">
        <f>SUM(I1016:I1016)</f>
        <v>27700</v>
      </c>
      <c r="J1014" s="13">
        <v>92.33</v>
      </c>
      <c r="K1014" s="13">
        <v>0</v>
      </c>
      <c r="M1014" s="34"/>
    </row>
    <row r="1015" spans="1:13" s="27" customFormat="1" ht="15.6" x14ac:dyDescent="0.3">
      <c r="A1015" s="4"/>
      <c r="B1015" s="4"/>
      <c r="C1015" s="4"/>
      <c r="D1015" s="4"/>
      <c r="E1015" s="4"/>
      <c r="F1015" s="6"/>
      <c r="G1015" s="6"/>
      <c r="H1015" s="6"/>
      <c r="I1015" s="6"/>
      <c r="J1015" s="13"/>
      <c r="K1015" s="13"/>
      <c r="M1015" s="34"/>
    </row>
    <row r="1016" spans="1:13" s="27" customFormat="1" ht="13.8" x14ac:dyDescent="0.25">
      <c r="A1016" s="5"/>
      <c r="B1016" s="5">
        <v>53</v>
      </c>
      <c r="C1016" s="5" t="s">
        <v>654</v>
      </c>
      <c r="D1016" s="5"/>
      <c r="E1016" s="5"/>
      <c r="F1016" s="56">
        <v>0</v>
      </c>
      <c r="G1016" s="56"/>
      <c r="H1016" s="56">
        <v>30000</v>
      </c>
      <c r="I1016" s="56">
        <v>27700</v>
      </c>
      <c r="J1016" s="13">
        <v>92.33</v>
      </c>
      <c r="K1016" s="13">
        <v>0</v>
      </c>
      <c r="M1016" s="34"/>
    </row>
    <row r="1017" spans="1:13" s="27" customFormat="1" ht="13.8" x14ac:dyDescent="0.25">
      <c r="A1017" s="5"/>
      <c r="B1017" s="5"/>
      <c r="C1017" s="5"/>
      <c r="D1017" s="5"/>
      <c r="E1017" s="5"/>
      <c r="F1017" s="56"/>
      <c r="G1017" s="56"/>
      <c r="H1017" s="56"/>
      <c r="I1017" s="56"/>
      <c r="J1017" s="13"/>
      <c r="K1017" s="13"/>
      <c r="M1017" s="34"/>
    </row>
    <row r="1018" spans="1:13" s="27" customFormat="1" ht="13.8" x14ac:dyDescent="0.25">
      <c r="A1018" s="42"/>
      <c r="F1018" s="34"/>
      <c r="H1018" s="34"/>
      <c r="I1018" s="34"/>
      <c r="J1018" s="100"/>
      <c r="K1018" s="100"/>
      <c r="M1018" s="34"/>
    </row>
    <row r="1019" spans="1:13" s="27" customFormat="1" ht="17.399999999999999" x14ac:dyDescent="0.3">
      <c r="A1019" s="276" t="s">
        <v>656</v>
      </c>
      <c r="B1019" s="277"/>
      <c r="C1019" s="277"/>
      <c r="D1019" s="278"/>
      <c r="E1019" s="278"/>
      <c r="F1019" s="279"/>
      <c r="G1019" s="278"/>
      <c r="H1019" s="278"/>
      <c r="I1019" s="278"/>
      <c r="J1019" s="278"/>
      <c r="K1019" s="278"/>
      <c r="M1019" s="34"/>
    </row>
    <row r="1020" spans="1:13" s="27" customFormat="1" ht="13.8" x14ac:dyDescent="0.25">
      <c r="A1020" s="292" t="s">
        <v>657</v>
      </c>
      <c r="B1020" s="292"/>
      <c r="C1020" s="292"/>
      <c r="D1020" s="292"/>
      <c r="E1020" s="292"/>
      <c r="F1020" s="292"/>
      <c r="G1020" s="292"/>
      <c r="H1020" s="292"/>
      <c r="I1020" s="292"/>
      <c r="J1020" s="292"/>
      <c r="K1020" s="292"/>
      <c r="M1020" s="34"/>
    </row>
    <row r="1021" spans="1:13" s="27" customFormat="1" x14ac:dyDescent="0.25">
      <c r="A1021" s="3"/>
      <c r="B1021" s="3"/>
      <c r="C1021" s="3"/>
      <c r="D1021" s="3"/>
      <c r="E1021" s="3"/>
      <c r="F1021" s="47"/>
      <c r="G1021" s="47"/>
      <c r="H1021" s="47"/>
      <c r="I1021" s="47"/>
      <c r="J1021" s="47"/>
      <c r="K1021" s="47"/>
      <c r="M1021" s="34"/>
    </row>
    <row r="1022" spans="1:13" s="27" customFormat="1" x14ac:dyDescent="0.25">
      <c r="A1022" s="3"/>
      <c r="B1022" s="99" t="s">
        <v>658</v>
      </c>
      <c r="C1022" s="3"/>
      <c r="D1022" s="3"/>
      <c r="E1022" s="3"/>
      <c r="F1022" s="47"/>
      <c r="G1022" s="47"/>
      <c r="H1022" s="47"/>
      <c r="I1022" s="47"/>
      <c r="J1022" s="47"/>
      <c r="K1022" s="47"/>
      <c r="M1022" s="34"/>
    </row>
    <row r="1023" spans="1:13" s="27" customFormat="1" x14ac:dyDescent="0.25">
      <c r="A1023" s="99"/>
      <c r="B1023"/>
      <c r="C1023"/>
      <c r="D1023"/>
      <c r="E1023"/>
      <c r="F1023" s="1"/>
      <c r="G1023" s="1"/>
      <c r="H1023" s="1"/>
      <c r="I1023" s="1"/>
      <c r="J1023" s="1"/>
      <c r="K1023" s="1"/>
      <c r="M1023" s="34"/>
    </row>
    <row r="1024" spans="1:13" s="27" customFormat="1" x14ac:dyDescent="0.25">
      <c r="A1024"/>
      <c r="B1024"/>
      <c r="C1024"/>
      <c r="D1024"/>
      <c r="E1024"/>
      <c r="F1024" s="1"/>
      <c r="G1024" s="1"/>
      <c r="H1024" s="1"/>
      <c r="I1024" s="1"/>
      <c r="J1024" s="1"/>
      <c r="K1024" s="1"/>
      <c r="M1024" s="34"/>
    </row>
    <row r="1025" spans="1:13" s="27" customFormat="1" x14ac:dyDescent="0.25">
      <c r="A1025"/>
      <c r="B1025" s="3" t="s">
        <v>659</v>
      </c>
      <c r="C1025" s="3"/>
      <c r="D1025" s="3"/>
      <c r="E1025" s="3"/>
      <c r="F1025" s="47"/>
      <c r="G1025" s="47"/>
      <c r="H1025" s="47"/>
      <c r="I1025" s="47"/>
      <c r="J1025" s="47"/>
      <c r="K1025" s="47"/>
      <c r="M1025" s="34"/>
    </row>
    <row r="1026" spans="1:13" s="27" customFormat="1" ht="13.8" x14ac:dyDescent="0.25">
      <c r="A1026" s="42"/>
      <c r="F1026" s="34"/>
      <c r="H1026" s="34"/>
      <c r="I1026" s="34"/>
      <c r="J1026" s="100"/>
      <c r="K1026" s="100"/>
      <c r="M1026" s="34"/>
    </row>
    <row r="1027" spans="1:13" s="27" customFormat="1" ht="13.8" x14ac:dyDescent="0.25">
      <c r="A1027" s="42"/>
      <c r="F1027" s="34"/>
      <c r="H1027" s="34"/>
      <c r="I1027" s="34"/>
      <c r="J1027" s="100"/>
      <c r="K1027" s="100"/>
      <c r="M1027" s="34"/>
    </row>
    <row r="1028" spans="1:13" s="27" customFormat="1" x14ac:dyDescent="0.25">
      <c r="A1028" s="3" t="s">
        <v>660</v>
      </c>
      <c r="B1028" s="3"/>
      <c r="C1028" s="3" t="s">
        <v>0</v>
      </c>
      <c r="D1028" s="3"/>
      <c r="E1028" s="3"/>
      <c r="F1028" s="275" t="s">
        <v>89</v>
      </c>
      <c r="G1028" s="236" t="s">
        <v>604</v>
      </c>
      <c r="H1028" s="236" t="s">
        <v>661</v>
      </c>
      <c r="I1028" s="236" t="s">
        <v>70</v>
      </c>
      <c r="J1028"/>
      <c r="K1028" s="100"/>
      <c r="M1028" s="34"/>
    </row>
    <row r="1029" spans="1:13" s="27" customFormat="1" x14ac:dyDescent="0.25">
      <c r="A1029"/>
      <c r="B1029"/>
      <c r="C1029"/>
      <c r="D1029"/>
      <c r="E1029"/>
      <c r="F1029" s="275" t="s">
        <v>605</v>
      </c>
      <c r="G1029" s="236" t="s">
        <v>662</v>
      </c>
      <c r="H1029" s="236" t="s">
        <v>663</v>
      </c>
      <c r="I1029" s="236" t="s">
        <v>664</v>
      </c>
      <c r="J1029"/>
      <c r="K1029" s="100"/>
      <c r="M1029" s="34"/>
    </row>
    <row r="1030" spans="1:13" s="27" customFormat="1" x14ac:dyDescent="0.25">
      <c r="A1030" s="60"/>
      <c r="B1030" s="60"/>
      <c r="C1030" s="280" t="s">
        <v>161</v>
      </c>
      <c r="D1030" s="60"/>
      <c r="E1030" s="60"/>
      <c r="F1030" s="275" t="s">
        <v>162</v>
      </c>
      <c r="G1030" s="274"/>
      <c r="H1030" s="274" t="s">
        <v>163</v>
      </c>
      <c r="I1030" s="274" t="s">
        <v>164</v>
      </c>
      <c r="J1030" s="60"/>
      <c r="K1030" s="100"/>
      <c r="M1030" s="34"/>
    </row>
    <row r="1031" spans="1:13" s="27" customFormat="1" ht="15.6" x14ac:dyDescent="0.3">
      <c r="A1031" s="7" t="s">
        <v>1</v>
      </c>
      <c r="B1031" s="7"/>
      <c r="C1031" s="7"/>
      <c r="D1031" s="7"/>
      <c r="E1031" s="7"/>
      <c r="F1031" s="8">
        <f>F1033+F1036</f>
        <v>23299237.5</v>
      </c>
      <c r="G1031" s="8">
        <f t="shared" ref="G1031:H1031" si="374">G1033+G1036</f>
        <v>3209458.19</v>
      </c>
      <c r="H1031" s="8">
        <f t="shared" si="374"/>
        <v>3638942.91</v>
      </c>
      <c r="I1031" s="6">
        <f>(H1031/F1031)*100</f>
        <v>15.618291843241652</v>
      </c>
      <c r="J1031"/>
      <c r="K1031" s="100"/>
      <c r="M1031" s="34"/>
    </row>
    <row r="1032" spans="1:13" s="27" customFormat="1" ht="15.6" x14ac:dyDescent="0.3">
      <c r="A1032"/>
      <c r="B1032"/>
      <c r="C1032"/>
      <c r="D1032"/>
      <c r="E1032"/>
      <c r="F1032" s="1"/>
      <c r="G1032"/>
      <c r="H1032"/>
      <c r="I1032" s="6"/>
      <c r="J1032"/>
      <c r="K1032" s="100"/>
      <c r="M1032" s="34"/>
    </row>
    <row r="1033" spans="1:13" s="27" customFormat="1" ht="15.6" x14ac:dyDescent="0.3">
      <c r="A1033" s="71" t="s">
        <v>271</v>
      </c>
      <c r="B1033" s="71"/>
      <c r="C1033" s="71"/>
      <c r="D1033" s="71"/>
      <c r="E1033" s="71"/>
      <c r="F1033" s="8">
        <v>536200</v>
      </c>
      <c r="G1033" s="8">
        <v>327600</v>
      </c>
      <c r="H1033" s="8">
        <v>243236.56</v>
      </c>
      <c r="I1033" s="6">
        <f t="shared" ref="I1033:I1046" si="375">(H1033/F1033)*100</f>
        <v>45.36302872062663</v>
      </c>
      <c r="J1033" s="7"/>
      <c r="K1033" s="100"/>
      <c r="M1033" s="34"/>
    </row>
    <row r="1034" spans="1:13" s="27" customFormat="1" ht="15.6" x14ac:dyDescent="0.3">
      <c r="A1034" s="5" t="s">
        <v>665</v>
      </c>
      <c r="B1034" s="5"/>
      <c r="C1034" s="5"/>
      <c r="D1034" s="5"/>
      <c r="E1034" s="5"/>
      <c r="F1034" s="6">
        <v>536200</v>
      </c>
      <c r="G1034" s="6">
        <v>327600</v>
      </c>
      <c r="H1034" s="6">
        <v>243236.56</v>
      </c>
      <c r="I1034" s="6">
        <f t="shared" si="375"/>
        <v>45.36302872062663</v>
      </c>
      <c r="J1034" s="4"/>
      <c r="K1034" s="100"/>
      <c r="M1034" s="34"/>
    </row>
    <row r="1035" spans="1:13" s="27" customFormat="1" ht="15.6" x14ac:dyDescent="0.3">
      <c r="A1035" s="5"/>
      <c r="B1035" s="5"/>
      <c r="C1035" s="5"/>
      <c r="D1035" s="5"/>
      <c r="E1035" s="5"/>
      <c r="F1035" s="6"/>
      <c r="G1035" s="4"/>
      <c r="H1035" s="4"/>
      <c r="I1035" s="6"/>
      <c r="J1035" s="4"/>
      <c r="K1035" s="100"/>
      <c r="M1035" s="34"/>
    </row>
    <row r="1036" spans="1:13" s="27" customFormat="1" ht="15.6" x14ac:dyDescent="0.3">
      <c r="A1036" s="71" t="s">
        <v>666</v>
      </c>
      <c r="B1036" s="71"/>
      <c r="C1036" s="71"/>
      <c r="D1036" s="71"/>
      <c r="E1036" s="71"/>
      <c r="F1036" s="8">
        <f>SUM(F1037:F1046)</f>
        <v>22763037.5</v>
      </c>
      <c r="G1036" s="8">
        <f t="shared" ref="G1036:H1036" si="376">SUM(G1037:G1046)</f>
        <v>2881858.19</v>
      </c>
      <c r="H1036" s="8">
        <f t="shared" si="376"/>
        <v>3395706.35</v>
      </c>
      <c r="I1036" s="6">
        <f t="shared" si="375"/>
        <v>14.917632807133055</v>
      </c>
      <c r="J1036" s="7"/>
      <c r="K1036" s="100"/>
      <c r="M1036" s="34"/>
    </row>
    <row r="1037" spans="1:13" s="27" customFormat="1" ht="15.6" x14ac:dyDescent="0.3">
      <c r="A1037" s="5" t="s">
        <v>667</v>
      </c>
      <c r="B1037" s="5"/>
      <c r="C1037" s="5"/>
      <c r="D1037" s="5"/>
      <c r="E1037" s="5"/>
      <c r="F1037" s="6">
        <v>1329500</v>
      </c>
      <c r="G1037" s="6">
        <v>543858.18999999994</v>
      </c>
      <c r="H1037" s="6">
        <v>540858.18999999994</v>
      </c>
      <c r="I1037" s="6">
        <f t="shared" si="375"/>
        <v>40.681323053779614</v>
      </c>
      <c r="J1037" s="4"/>
      <c r="K1037" s="100"/>
      <c r="M1037" s="34"/>
    </row>
    <row r="1038" spans="1:13" s="27" customFormat="1" ht="15.6" x14ac:dyDescent="0.3">
      <c r="A1038" s="5" t="s">
        <v>668</v>
      </c>
      <c r="B1038" s="5"/>
      <c r="C1038" s="5"/>
      <c r="D1038" s="5"/>
      <c r="E1038" s="5"/>
      <c r="F1038" s="6">
        <v>129000</v>
      </c>
      <c r="G1038" s="6">
        <v>303500</v>
      </c>
      <c r="H1038" s="6">
        <v>14000</v>
      </c>
      <c r="I1038" s="6">
        <f t="shared" si="375"/>
        <v>10.852713178294573</v>
      </c>
      <c r="J1038" s="4"/>
      <c r="K1038" s="100"/>
      <c r="M1038" s="34"/>
    </row>
    <row r="1039" spans="1:13" s="27" customFormat="1" ht="15.6" x14ac:dyDescent="0.3">
      <c r="A1039" s="5" t="s">
        <v>669</v>
      </c>
      <c r="B1039" s="5"/>
      <c r="C1039" s="5"/>
      <c r="D1039" s="5"/>
      <c r="E1039" s="5"/>
      <c r="F1039" s="6"/>
      <c r="G1039" s="4"/>
      <c r="H1039" s="4"/>
      <c r="I1039" s="6"/>
      <c r="J1039" s="4"/>
      <c r="K1039" s="100"/>
      <c r="M1039" s="34"/>
    </row>
    <row r="1040" spans="1:13" s="27" customFormat="1" ht="15.6" x14ac:dyDescent="0.3">
      <c r="A1040" s="5" t="s">
        <v>670</v>
      </c>
      <c r="B1040" s="5"/>
      <c r="C1040" s="5"/>
      <c r="D1040" s="5"/>
      <c r="E1040" s="5"/>
      <c r="F1040" s="6">
        <v>19085437.5</v>
      </c>
      <c r="G1040" s="6">
        <v>140000</v>
      </c>
      <c r="H1040" s="6">
        <v>2015329.72</v>
      </c>
      <c r="I1040" s="6">
        <f t="shared" si="375"/>
        <v>10.559515442074618</v>
      </c>
      <c r="J1040" s="4"/>
      <c r="K1040" s="100"/>
      <c r="M1040" s="34"/>
    </row>
    <row r="1041" spans="1:13" s="27" customFormat="1" ht="15.6" x14ac:dyDescent="0.3">
      <c r="A1041" s="5" t="s">
        <v>671</v>
      </c>
      <c r="B1041" s="5"/>
      <c r="C1041" s="5"/>
      <c r="D1041" s="5"/>
      <c r="E1041" s="5"/>
      <c r="F1041" s="6">
        <v>1188000</v>
      </c>
      <c r="G1041" s="6">
        <v>140000</v>
      </c>
      <c r="H1041" s="6">
        <v>500519.66</v>
      </c>
      <c r="I1041" s="6">
        <f t="shared" si="375"/>
        <v>42.131284511784514</v>
      </c>
      <c r="J1041" s="4"/>
      <c r="K1041" s="100"/>
      <c r="M1041" s="34"/>
    </row>
    <row r="1042" spans="1:13" s="27" customFormat="1" ht="15.6" x14ac:dyDescent="0.3">
      <c r="A1042" s="5" t="s">
        <v>672</v>
      </c>
      <c r="B1042" s="5"/>
      <c r="C1042" s="5"/>
      <c r="D1042" s="5"/>
      <c r="E1042" s="5"/>
      <c r="F1042" s="6"/>
      <c r="G1042" s="6"/>
      <c r="H1042" s="6"/>
      <c r="I1042" s="6"/>
      <c r="J1042" s="4"/>
      <c r="K1042" s="100"/>
      <c r="M1042" s="34"/>
    </row>
    <row r="1043" spans="1:13" s="27" customFormat="1" ht="15.6" x14ac:dyDescent="0.3">
      <c r="A1043" s="5" t="s">
        <v>673</v>
      </c>
      <c r="B1043" s="5"/>
      <c r="C1043" s="5"/>
      <c r="D1043" s="5"/>
      <c r="E1043" s="5"/>
      <c r="F1043" s="6">
        <v>226000</v>
      </c>
      <c r="G1043" s="6">
        <v>450500</v>
      </c>
      <c r="H1043" s="6">
        <v>63294.13</v>
      </c>
      <c r="I1043" s="6">
        <f t="shared" si="375"/>
        <v>28.006252212389381</v>
      </c>
      <c r="J1043" s="4"/>
      <c r="K1043" s="100"/>
      <c r="M1043" s="34"/>
    </row>
    <row r="1044" spans="1:13" s="27" customFormat="1" ht="15.6" x14ac:dyDescent="0.3">
      <c r="A1044" s="5" t="s">
        <v>397</v>
      </c>
      <c r="B1044" s="5"/>
      <c r="C1044" s="5"/>
      <c r="D1044" s="5"/>
      <c r="E1044" s="5"/>
      <c r="F1044" s="6">
        <v>219000</v>
      </c>
      <c r="G1044" s="4"/>
      <c r="H1044" s="6">
        <v>53323.76</v>
      </c>
      <c r="I1044" s="6">
        <f t="shared" si="375"/>
        <v>24.34874885844749</v>
      </c>
      <c r="J1044" s="4"/>
      <c r="K1044" s="100"/>
      <c r="M1044" s="34"/>
    </row>
    <row r="1045" spans="1:13" s="27" customFormat="1" ht="15.6" x14ac:dyDescent="0.3">
      <c r="A1045" s="5" t="s">
        <v>404</v>
      </c>
      <c r="B1045" s="5"/>
      <c r="C1045" s="5"/>
      <c r="D1045" s="5"/>
      <c r="E1045" s="5"/>
      <c r="F1045" s="6">
        <v>576100</v>
      </c>
      <c r="G1045" s="6">
        <v>673500</v>
      </c>
      <c r="H1045" s="6">
        <v>208380.89</v>
      </c>
      <c r="I1045" s="6">
        <f t="shared" si="375"/>
        <v>36.170958166984903</v>
      </c>
      <c r="J1045" s="4"/>
      <c r="K1045" s="100"/>
      <c r="M1045" s="34"/>
    </row>
    <row r="1046" spans="1:13" s="27" customFormat="1" ht="15.6" x14ac:dyDescent="0.3">
      <c r="A1046" s="5" t="s">
        <v>721</v>
      </c>
      <c r="B1046" s="5"/>
      <c r="C1046" s="5"/>
      <c r="D1046" s="5"/>
      <c r="E1046" s="5"/>
      <c r="F1046" s="6">
        <v>10000</v>
      </c>
      <c r="G1046" s="6">
        <v>630500</v>
      </c>
      <c r="H1046" s="6">
        <v>0</v>
      </c>
      <c r="I1046" s="6">
        <f t="shared" si="375"/>
        <v>0</v>
      </c>
      <c r="J1046" s="4"/>
      <c r="K1046" s="100"/>
      <c r="M1046" s="34"/>
    </row>
    <row r="1047" spans="1:13" s="27" customFormat="1" ht="15.6" x14ac:dyDescent="0.3">
      <c r="A1047" s="71"/>
      <c r="B1047"/>
      <c r="C1047"/>
      <c r="D1047"/>
      <c r="E1047"/>
      <c r="F1047" s="56"/>
      <c r="G1047" s="56"/>
      <c r="H1047" s="56"/>
      <c r="I1047" s="6"/>
      <c r="J1047"/>
      <c r="K1047" s="100"/>
      <c r="M1047" s="34"/>
    </row>
    <row r="1048" spans="1:13" s="27" customFormat="1" ht="13.8" x14ac:dyDescent="0.25">
      <c r="A1048"/>
      <c r="B1048" s="3" t="s">
        <v>674</v>
      </c>
      <c r="C1048" s="3"/>
      <c r="D1048" s="3"/>
      <c r="E1048" s="3"/>
      <c r="F1048" s="47"/>
      <c r="G1048" s="47"/>
      <c r="H1048" s="47"/>
      <c r="I1048" s="47"/>
      <c r="J1048" s="13"/>
      <c r="K1048" s="100"/>
      <c r="M1048" s="34"/>
    </row>
    <row r="1049" spans="1:13" s="27" customFormat="1" ht="13.8" x14ac:dyDescent="0.25">
      <c r="A1049"/>
      <c r="B1049" s="3"/>
      <c r="C1049" s="3"/>
      <c r="D1049" s="3"/>
      <c r="E1049" s="3"/>
      <c r="F1049" s="47"/>
      <c r="G1049" s="47"/>
      <c r="H1049" s="47"/>
      <c r="I1049" s="47"/>
      <c r="J1049" s="13"/>
      <c r="K1049" s="100"/>
      <c r="M1049" s="34"/>
    </row>
    <row r="1050" spans="1:13" s="27" customFormat="1" ht="13.8" x14ac:dyDescent="0.25">
      <c r="A1050"/>
      <c r="B1050" s="3"/>
      <c r="C1050" s="3"/>
      <c r="D1050" s="3"/>
      <c r="E1050" s="3"/>
      <c r="F1050" s="47"/>
      <c r="G1050" s="47"/>
      <c r="H1050" s="47"/>
      <c r="I1050" s="47"/>
      <c r="J1050" s="13"/>
      <c r="K1050" s="100"/>
      <c r="M1050" s="34"/>
    </row>
    <row r="1051" spans="1:13" s="27" customFormat="1" ht="15.6" x14ac:dyDescent="0.3">
      <c r="A1051" s="4" t="s">
        <v>431</v>
      </c>
      <c r="B1051" s="4"/>
      <c r="C1051" s="4" t="s">
        <v>0</v>
      </c>
      <c r="D1051" s="4"/>
      <c r="E1051" s="4"/>
      <c r="F1051" s="43"/>
      <c r="G1051" s="3"/>
      <c r="H1051" s="43" t="s">
        <v>89</v>
      </c>
      <c r="I1051" s="260" t="s">
        <v>148</v>
      </c>
      <c r="J1051" s="267" t="s">
        <v>70</v>
      </c>
      <c r="L1051" s="34"/>
    </row>
    <row r="1052" spans="1:13" s="27" customFormat="1" ht="15.6" x14ac:dyDescent="0.3">
      <c r="A1052" s="12"/>
      <c r="B1052" s="12"/>
      <c r="C1052" s="12"/>
      <c r="D1052" s="12"/>
      <c r="E1052" s="12"/>
      <c r="F1052" s="6"/>
      <c r="G1052"/>
      <c r="H1052" s="43" t="s">
        <v>547</v>
      </c>
      <c r="I1052" s="259" t="s">
        <v>557</v>
      </c>
      <c r="J1052" s="266" t="s">
        <v>149</v>
      </c>
      <c r="L1052" s="34"/>
    </row>
    <row r="1053" spans="1:13" s="27" customFormat="1" ht="15.6" x14ac:dyDescent="0.3">
      <c r="A1053" s="213"/>
      <c r="B1053" s="213"/>
      <c r="C1053" s="213"/>
      <c r="D1053" s="214" t="s">
        <v>161</v>
      </c>
      <c r="E1053" s="213"/>
      <c r="F1053" s="43"/>
      <c r="G1053" s="60"/>
      <c r="H1053" s="59" t="s">
        <v>163</v>
      </c>
      <c r="I1053" s="69" t="s">
        <v>164</v>
      </c>
      <c r="J1053" s="69" t="s">
        <v>165</v>
      </c>
      <c r="L1053" s="34"/>
    </row>
    <row r="1054" spans="1:13" s="27" customFormat="1" ht="15.6" x14ac:dyDescent="0.3">
      <c r="A1054" s="150" t="s">
        <v>1</v>
      </c>
      <c r="B1054" s="150"/>
      <c r="C1054" s="150"/>
      <c r="D1054" s="150"/>
      <c r="E1054" s="150"/>
      <c r="F1054" s="242"/>
      <c r="G1054" s="242" t="e">
        <f>G1055+G1117</f>
        <v>#REF!</v>
      </c>
      <c r="H1054" s="242">
        <f>H1055+H1117</f>
        <v>23299237.5</v>
      </c>
      <c r="I1054" s="242">
        <f>I1055+I1117</f>
        <v>3638942.91</v>
      </c>
      <c r="J1054" s="242">
        <f t="shared" ref="J1054:J1057" si="377">(I1054/H1054)*100</f>
        <v>15.618291843241652</v>
      </c>
      <c r="L1054" s="34"/>
    </row>
    <row r="1055" spans="1:13" s="27" customFormat="1" ht="15.6" x14ac:dyDescent="0.3">
      <c r="A1055" s="151" t="s">
        <v>271</v>
      </c>
      <c r="B1055" s="151"/>
      <c r="C1055" s="151"/>
      <c r="D1055" s="151"/>
      <c r="E1055" s="151"/>
      <c r="F1055" s="152"/>
      <c r="G1055" s="152" t="e">
        <f t="shared" ref="G1055" si="378">G1056</f>
        <v>#REF!</v>
      </c>
      <c r="H1055" s="152">
        <f>H1056</f>
        <v>536200</v>
      </c>
      <c r="I1055" s="152">
        <f t="shared" ref="I1055" si="379">I1056</f>
        <v>240236.56</v>
      </c>
      <c r="J1055" s="152">
        <f t="shared" si="377"/>
        <v>44.803535994032082</v>
      </c>
      <c r="L1055" s="34"/>
    </row>
    <row r="1056" spans="1:13" s="27" customFormat="1" ht="13.8" x14ac:dyDescent="0.25">
      <c r="A1056" s="153" t="s">
        <v>272</v>
      </c>
      <c r="B1056" s="153"/>
      <c r="C1056" s="153"/>
      <c r="D1056" s="153"/>
      <c r="E1056" s="153"/>
      <c r="F1056" s="154"/>
      <c r="G1056" s="154" t="e">
        <f>G1057+G1106</f>
        <v>#REF!</v>
      </c>
      <c r="H1056" s="154">
        <f>H1057+H1106</f>
        <v>536200</v>
      </c>
      <c r="I1056" s="154">
        <f>I1057+I1106</f>
        <v>240236.56</v>
      </c>
      <c r="J1056" s="154">
        <f t="shared" si="377"/>
        <v>44.803535994032082</v>
      </c>
      <c r="L1056" s="34"/>
    </row>
    <row r="1057" spans="1:12" s="27" customFormat="1" ht="13.8" x14ac:dyDescent="0.25">
      <c r="A1057" s="155" t="s">
        <v>273</v>
      </c>
      <c r="B1057" s="155"/>
      <c r="C1057" s="155"/>
      <c r="D1057" s="155"/>
      <c r="E1057" s="155"/>
      <c r="F1057" s="156"/>
      <c r="G1057" s="156" t="e">
        <f>#REF!+#REF!+#REF!</f>
        <v>#REF!</v>
      </c>
      <c r="H1057" s="156">
        <v>505200</v>
      </c>
      <c r="I1057" s="156">
        <v>215289.51</v>
      </c>
      <c r="J1057" s="156">
        <f t="shared" si="377"/>
        <v>42.614709026128267</v>
      </c>
      <c r="L1057" s="34"/>
    </row>
    <row r="1058" spans="1:12" s="27" customFormat="1" x14ac:dyDescent="0.25">
      <c r="A1058" s="28">
        <v>3</v>
      </c>
      <c r="B1058" s="28" t="s">
        <v>2</v>
      </c>
      <c r="C1058" s="28"/>
      <c r="D1058" s="28"/>
      <c r="E1058" s="28"/>
      <c r="F1058" s="33"/>
      <c r="G1058" s="33">
        <f t="shared" ref="G1058" si="380">G1059+G1067+G1083</f>
        <v>0</v>
      </c>
      <c r="H1058" s="33">
        <f>H1059+H1067+H1083</f>
        <v>283000</v>
      </c>
      <c r="I1058" s="33">
        <f>I1059+I1067+I1083</f>
        <v>120811.32</v>
      </c>
      <c r="J1058" s="33">
        <f t="shared" ref="J1058:J1065" si="381">(I1058/H1058)*100</f>
        <v>42.689512367491169</v>
      </c>
      <c r="L1058" s="34"/>
    </row>
    <row r="1059" spans="1:12" s="27" customFormat="1" x14ac:dyDescent="0.25">
      <c r="A1059" s="28">
        <v>31</v>
      </c>
      <c r="B1059" s="28" t="s">
        <v>3</v>
      </c>
      <c r="C1059" s="28"/>
      <c r="D1059" s="28"/>
      <c r="E1059" s="28"/>
      <c r="F1059" s="33"/>
      <c r="G1059" s="33">
        <f t="shared" ref="G1059" si="382">G1060+G1064</f>
        <v>0</v>
      </c>
      <c r="H1059" s="33">
        <f>H1060+H1064</f>
        <v>176000</v>
      </c>
      <c r="I1059" s="33">
        <f>I1060+I1064</f>
        <v>86032.62000000001</v>
      </c>
      <c r="J1059" s="33">
        <f t="shared" si="381"/>
        <v>48.882170454545459</v>
      </c>
      <c r="L1059" s="34"/>
    </row>
    <row r="1060" spans="1:12" s="27" customFormat="1" x14ac:dyDescent="0.25">
      <c r="A1060" s="28">
        <v>311</v>
      </c>
      <c r="B1060" s="28" t="s">
        <v>276</v>
      </c>
      <c r="C1060" s="28"/>
      <c r="D1060" s="28"/>
      <c r="E1060" s="28"/>
      <c r="F1060" s="33"/>
      <c r="G1060" s="33">
        <f t="shared" ref="G1060" si="383">SUM(G1061:G1063)</f>
        <v>0</v>
      </c>
      <c r="H1060" s="33">
        <f>SUM(H1061:H1063)</f>
        <v>151000</v>
      </c>
      <c r="I1060" s="33">
        <f>SUM(I1061:I1063)</f>
        <v>73847.760000000009</v>
      </c>
      <c r="J1060" s="33">
        <f t="shared" si="381"/>
        <v>48.905801324503315</v>
      </c>
      <c r="L1060" s="34"/>
    </row>
    <row r="1061" spans="1:12" s="27" customFormat="1" x14ac:dyDescent="0.25">
      <c r="A1061" s="27">
        <v>3111</v>
      </c>
      <c r="B1061" s="27" t="s">
        <v>67</v>
      </c>
      <c r="F1061" s="34"/>
      <c r="G1061" s="34"/>
      <c r="H1061" s="100">
        <v>103000</v>
      </c>
      <c r="I1061" s="1">
        <v>50659.44</v>
      </c>
      <c r="J1061" s="1">
        <f t="shared" si="381"/>
        <v>49.18392233009709</v>
      </c>
      <c r="L1061" s="34"/>
    </row>
    <row r="1062" spans="1:12" s="27" customFormat="1" x14ac:dyDescent="0.25">
      <c r="A1062" s="27">
        <v>3111</v>
      </c>
      <c r="B1062" s="27" t="s">
        <v>4</v>
      </c>
      <c r="F1062" s="34"/>
      <c r="G1062" s="34"/>
      <c r="H1062" s="100">
        <v>18000</v>
      </c>
      <c r="I1062" s="1">
        <v>8418.7800000000007</v>
      </c>
      <c r="J1062" s="1">
        <f t="shared" si="381"/>
        <v>46.771000000000001</v>
      </c>
      <c r="L1062" s="34"/>
    </row>
    <row r="1063" spans="1:12" s="27" customFormat="1" x14ac:dyDescent="0.25">
      <c r="A1063" s="27">
        <v>3111</v>
      </c>
      <c r="B1063" s="27" t="s">
        <v>5</v>
      </c>
      <c r="F1063" s="34"/>
      <c r="G1063" s="34"/>
      <c r="H1063" s="100">
        <v>30000</v>
      </c>
      <c r="I1063" s="1">
        <v>14769.54</v>
      </c>
      <c r="J1063" s="1">
        <f t="shared" si="381"/>
        <v>49.231800000000007</v>
      </c>
      <c r="L1063" s="34"/>
    </row>
    <row r="1064" spans="1:12" s="27" customFormat="1" x14ac:dyDescent="0.25">
      <c r="A1064" s="28">
        <v>313</v>
      </c>
      <c r="B1064" s="28" t="s">
        <v>71</v>
      </c>
      <c r="C1064" s="28"/>
      <c r="D1064" s="28"/>
      <c r="E1064" s="28"/>
      <c r="F1064" s="33"/>
      <c r="G1064" s="33">
        <f t="shared" ref="G1064" si="384">G1065+G1066</f>
        <v>0</v>
      </c>
      <c r="H1064" s="33">
        <f>H1065+H1066</f>
        <v>25000</v>
      </c>
      <c r="I1064" s="33">
        <f t="shared" ref="I1064" si="385">I1065+I1066</f>
        <v>12184.86</v>
      </c>
      <c r="J1064" s="33">
        <f t="shared" si="381"/>
        <v>48.739440000000002</v>
      </c>
      <c r="L1064" s="34"/>
    </row>
    <row r="1065" spans="1:12" s="27" customFormat="1" x14ac:dyDescent="0.25">
      <c r="A1065" s="27">
        <v>3132</v>
      </c>
      <c r="B1065" s="27" t="s">
        <v>6</v>
      </c>
      <c r="F1065" s="39"/>
      <c r="G1065" s="34"/>
      <c r="H1065" s="103">
        <v>25000</v>
      </c>
      <c r="I1065" s="1">
        <v>12184.86</v>
      </c>
      <c r="J1065" s="1">
        <f t="shared" si="381"/>
        <v>48.739440000000002</v>
      </c>
      <c r="L1065" s="34"/>
    </row>
    <row r="1066" spans="1:12" s="27" customFormat="1" x14ac:dyDescent="0.25">
      <c r="A1066" s="26"/>
      <c r="B1066" s="40"/>
      <c r="F1066" s="39"/>
      <c r="G1066" s="34"/>
      <c r="H1066" s="103"/>
      <c r="I1066" s="1"/>
      <c r="J1066" s="1"/>
      <c r="L1066" s="34"/>
    </row>
    <row r="1067" spans="1:12" s="27" customFormat="1" x14ac:dyDescent="0.25">
      <c r="A1067" s="24">
        <v>32</v>
      </c>
      <c r="B1067" s="24" t="s">
        <v>7</v>
      </c>
      <c r="C1067" s="28"/>
      <c r="D1067" s="28"/>
      <c r="E1067" s="28"/>
      <c r="F1067" s="38"/>
      <c r="G1067" s="38">
        <f t="shared" ref="G1067" si="386">G1068+G1072+G1075</f>
        <v>0</v>
      </c>
      <c r="H1067" s="38">
        <f>H1068+H1072+H1075</f>
        <v>92000</v>
      </c>
      <c r="I1067" s="38">
        <f>I1068+I1072+I1075</f>
        <v>34778.699999999997</v>
      </c>
      <c r="J1067" s="38">
        <f t="shared" ref="J1067:J1070" si="387">(I1067/H1067)*100</f>
        <v>37.802934782608695</v>
      </c>
      <c r="L1067" s="34"/>
    </row>
    <row r="1068" spans="1:12" s="27" customFormat="1" x14ac:dyDescent="0.25">
      <c r="A1068" s="24">
        <v>321</v>
      </c>
      <c r="B1068" s="24" t="s">
        <v>72</v>
      </c>
      <c r="C1068" s="28"/>
      <c r="D1068" s="28"/>
      <c r="E1068" s="28"/>
      <c r="F1068" s="38"/>
      <c r="G1068" s="38">
        <f t="shared" ref="G1068" si="388">SUM(G1069:G1070)</f>
        <v>0</v>
      </c>
      <c r="H1068" s="38">
        <f>SUM(H1069:H1070)</f>
        <v>9000</v>
      </c>
      <c r="I1068" s="38">
        <f t="shared" ref="I1068" si="389">SUM(I1069:I1070)</f>
        <v>160</v>
      </c>
      <c r="J1068" s="38">
        <f t="shared" si="387"/>
        <v>1.7777777777777777</v>
      </c>
      <c r="L1068" s="34"/>
    </row>
    <row r="1069" spans="1:12" s="27" customFormat="1" x14ac:dyDescent="0.25">
      <c r="A1069" s="26">
        <v>3211</v>
      </c>
      <c r="B1069" s="40" t="s">
        <v>16</v>
      </c>
      <c r="F1069" s="34"/>
      <c r="G1069" s="34"/>
      <c r="H1069" s="103">
        <v>7000</v>
      </c>
      <c r="I1069" s="1">
        <v>160</v>
      </c>
      <c r="J1069" s="1">
        <f t="shared" si="387"/>
        <v>2.2857142857142856</v>
      </c>
      <c r="L1069" s="34"/>
    </row>
    <row r="1070" spans="1:12" s="27" customFormat="1" x14ac:dyDescent="0.25">
      <c r="A1070" s="26">
        <v>3213</v>
      </c>
      <c r="B1070" s="40" t="s">
        <v>18</v>
      </c>
      <c r="F1070" s="39"/>
      <c r="G1070" s="34"/>
      <c r="H1070" s="103">
        <v>2000</v>
      </c>
      <c r="I1070" s="1">
        <v>0</v>
      </c>
      <c r="J1070" s="1">
        <f t="shared" si="387"/>
        <v>0</v>
      </c>
      <c r="L1070" s="34"/>
    </row>
    <row r="1071" spans="1:12" s="27" customFormat="1" x14ac:dyDescent="0.25">
      <c r="A1071" s="26"/>
      <c r="B1071" s="40"/>
      <c r="F1071" s="34"/>
      <c r="G1071" s="34"/>
      <c r="H1071" s="103"/>
      <c r="I1071" s="1"/>
      <c r="J1071" s="1"/>
      <c r="L1071" s="34"/>
    </row>
    <row r="1072" spans="1:12" s="27" customFormat="1" x14ac:dyDescent="0.25">
      <c r="A1072" s="24">
        <v>323</v>
      </c>
      <c r="B1072" s="24" t="s">
        <v>75</v>
      </c>
      <c r="C1072" s="28"/>
      <c r="D1072" s="28"/>
      <c r="E1072" s="28"/>
      <c r="F1072" s="38"/>
      <c r="G1072" s="38">
        <f t="shared" ref="G1072" si="390">G1073</f>
        <v>0</v>
      </c>
      <c r="H1072" s="38">
        <f>H1073</f>
        <v>15000</v>
      </c>
      <c r="I1072" s="38">
        <f t="shared" ref="I1072" si="391">I1073</f>
        <v>7500</v>
      </c>
      <c r="J1072" s="38">
        <f t="shared" ref="J1072:J1073" si="392">(I1072/H1072)*100</f>
        <v>50</v>
      </c>
      <c r="L1072" s="34"/>
    </row>
    <row r="1073" spans="1:12" s="27" customFormat="1" x14ac:dyDescent="0.25">
      <c r="A1073" s="26">
        <v>3237</v>
      </c>
      <c r="B1073" s="40" t="s">
        <v>95</v>
      </c>
      <c r="F1073" s="34"/>
      <c r="G1073" s="34"/>
      <c r="H1073" s="103">
        <v>15000</v>
      </c>
      <c r="I1073" s="1">
        <v>7500</v>
      </c>
      <c r="J1073" s="1">
        <f t="shared" si="392"/>
        <v>50</v>
      </c>
      <c r="L1073" s="34"/>
    </row>
    <row r="1074" spans="1:12" s="27" customFormat="1" x14ac:dyDescent="0.25">
      <c r="A1074" s="26"/>
      <c r="B1074" s="40"/>
      <c r="F1074" s="34"/>
      <c r="G1074" s="34"/>
      <c r="H1074" s="103"/>
      <c r="I1074" s="1"/>
      <c r="J1074" s="1"/>
      <c r="L1074" s="34"/>
    </row>
    <row r="1075" spans="1:12" s="27" customFormat="1" x14ac:dyDescent="0.25">
      <c r="A1075" s="24">
        <v>329</v>
      </c>
      <c r="B1075" s="24" t="s">
        <v>278</v>
      </c>
      <c r="C1075" s="28"/>
      <c r="D1075" s="28"/>
      <c r="E1075" s="28"/>
      <c r="F1075" s="38"/>
      <c r="G1075" s="38">
        <f t="shared" ref="G1075" si="393">SUM(G1076:G1081)</f>
        <v>0</v>
      </c>
      <c r="H1075" s="38">
        <f>SUM(H1076:H1081)</f>
        <v>68000</v>
      </c>
      <c r="I1075" s="38">
        <f>SUM(I1076:I1081)</f>
        <v>27118.699999999997</v>
      </c>
      <c r="J1075" s="38">
        <f t="shared" ref="J1075:J1080" si="394">(I1075/H1075)*100</f>
        <v>39.880441176470583</v>
      </c>
      <c r="L1075" s="34"/>
    </row>
    <row r="1076" spans="1:12" s="27" customFormat="1" x14ac:dyDescent="0.25">
      <c r="A1076" s="26">
        <v>3291</v>
      </c>
      <c r="B1076" s="40" t="s">
        <v>81</v>
      </c>
      <c r="F1076" s="34"/>
      <c r="G1076" s="34"/>
      <c r="H1076" s="103">
        <v>37000</v>
      </c>
      <c r="I1076" s="1">
        <v>18332.64</v>
      </c>
      <c r="J1076" s="1">
        <f t="shared" si="394"/>
        <v>49.54767567567567</v>
      </c>
      <c r="L1076" s="34"/>
    </row>
    <row r="1077" spans="1:12" s="27" customFormat="1" x14ac:dyDescent="0.25">
      <c r="A1077" s="26">
        <v>3293</v>
      </c>
      <c r="B1077" s="27" t="s">
        <v>9</v>
      </c>
      <c r="F1077" s="34"/>
      <c r="G1077" s="34"/>
      <c r="H1077" s="100">
        <v>12000</v>
      </c>
      <c r="I1077" s="1">
        <v>2944.44</v>
      </c>
      <c r="J1077" s="1">
        <f t="shared" si="394"/>
        <v>24.536999999999999</v>
      </c>
      <c r="L1077" s="34"/>
    </row>
    <row r="1078" spans="1:12" s="27" customFormat="1" x14ac:dyDescent="0.25">
      <c r="A1078" s="26">
        <v>3293</v>
      </c>
      <c r="B1078" s="40" t="s">
        <v>226</v>
      </c>
      <c r="F1078" s="39"/>
      <c r="G1078" s="34"/>
      <c r="H1078" s="100">
        <v>4000</v>
      </c>
      <c r="I1078" s="1">
        <v>0</v>
      </c>
      <c r="J1078" s="1">
        <f t="shared" si="394"/>
        <v>0</v>
      </c>
      <c r="L1078" s="34"/>
    </row>
    <row r="1079" spans="1:12" s="27" customFormat="1" x14ac:dyDescent="0.25">
      <c r="A1079" s="26">
        <v>3293</v>
      </c>
      <c r="B1079" s="27" t="s">
        <v>10</v>
      </c>
      <c r="F1079" s="39"/>
      <c r="G1079" s="34"/>
      <c r="H1079" s="100">
        <v>10000</v>
      </c>
      <c r="I1079" s="1">
        <v>1941.62</v>
      </c>
      <c r="J1079" s="1">
        <f t="shared" si="394"/>
        <v>19.4162</v>
      </c>
      <c r="L1079" s="34"/>
    </row>
    <row r="1080" spans="1:12" s="27" customFormat="1" x14ac:dyDescent="0.25">
      <c r="A1080" s="26">
        <v>3293</v>
      </c>
      <c r="B1080" s="27" t="s">
        <v>11</v>
      </c>
      <c r="F1080" s="34"/>
      <c r="G1080" s="34"/>
      <c r="H1080" s="100">
        <v>5000</v>
      </c>
      <c r="I1080" s="1">
        <v>3900</v>
      </c>
      <c r="J1080" s="1">
        <f t="shared" si="394"/>
        <v>78</v>
      </c>
      <c r="L1080" s="34"/>
    </row>
    <row r="1081" spans="1:12" s="27" customFormat="1" x14ac:dyDescent="0.25">
      <c r="F1081" s="39"/>
      <c r="G1081" s="34"/>
      <c r="H1081" s="100"/>
      <c r="I1081" s="1"/>
      <c r="J1081" s="1"/>
      <c r="L1081" s="34"/>
    </row>
    <row r="1082" spans="1:12" s="27" customFormat="1" x14ac:dyDescent="0.25">
      <c r="F1082" s="34"/>
      <c r="G1082" s="34"/>
      <c r="H1082" s="100"/>
      <c r="I1082" s="1"/>
      <c r="J1082" s="1"/>
      <c r="L1082" s="34"/>
    </row>
    <row r="1083" spans="1:12" s="27" customFormat="1" x14ac:dyDescent="0.25">
      <c r="A1083" s="24">
        <v>38</v>
      </c>
      <c r="B1083" s="24" t="s">
        <v>279</v>
      </c>
      <c r="C1083" s="28"/>
      <c r="D1083" s="28"/>
      <c r="E1083" s="28"/>
      <c r="F1083" s="33"/>
      <c r="G1083" s="33">
        <f t="shared" ref="G1083:G1084" si="395">G1084</f>
        <v>0</v>
      </c>
      <c r="H1083" s="33">
        <f>H1084</f>
        <v>15000</v>
      </c>
      <c r="I1083" s="33">
        <f t="shared" ref="I1083:I1084" si="396">I1084</f>
        <v>0</v>
      </c>
      <c r="J1083" s="33">
        <f t="shared" ref="J1083:J1085" si="397">(I1083/H1083)*100</f>
        <v>0</v>
      </c>
      <c r="L1083" s="34"/>
    </row>
    <row r="1084" spans="1:12" s="27" customFormat="1" x14ac:dyDescent="0.25">
      <c r="A1084" s="24">
        <v>385</v>
      </c>
      <c r="B1084" s="24" t="s">
        <v>280</v>
      </c>
      <c r="C1084" s="28"/>
      <c r="D1084" s="28"/>
      <c r="E1084" s="28"/>
      <c r="F1084" s="33"/>
      <c r="G1084" s="33">
        <f t="shared" si="395"/>
        <v>0</v>
      </c>
      <c r="H1084" s="33">
        <f>H1085</f>
        <v>15000</v>
      </c>
      <c r="I1084" s="33">
        <f t="shared" si="396"/>
        <v>0</v>
      </c>
      <c r="J1084" s="33">
        <f t="shared" si="397"/>
        <v>0</v>
      </c>
      <c r="L1084" s="34"/>
    </row>
    <row r="1085" spans="1:12" s="27" customFormat="1" x14ac:dyDescent="0.25">
      <c r="A1085" s="26">
        <v>3851</v>
      </c>
      <c r="B1085" s="102" t="s">
        <v>281</v>
      </c>
      <c r="F1085" s="34"/>
      <c r="G1085" s="34"/>
      <c r="H1085" s="100">
        <v>15000</v>
      </c>
      <c r="I1085" s="1">
        <v>0</v>
      </c>
      <c r="J1085" s="1">
        <f t="shared" si="397"/>
        <v>0</v>
      </c>
      <c r="L1085" s="34"/>
    </row>
    <row r="1086" spans="1:12" s="27" customFormat="1" x14ac:dyDescent="0.25">
      <c r="F1086" s="34"/>
      <c r="G1086" s="34"/>
      <c r="H1086" s="100"/>
      <c r="I1086" s="1"/>
      <c r="J1086" s="1"/>
      <c r="L1086" s="34"/>
    </row>
    <row r="1087" spans="1:12" s="27" customFormat="1" x14ac:dyDescent="0.25">
      <c r="A1087" s="24">
        <v>32</v>
      </c>
      <c r="B1087" s="24" t="s">
        <v>7</v>
      </c>
      <c r="C1087" s="28"/>
      <c r="D1087" s="28"/>
      <c r="E1087" s="28"/>
      <c r="F1087" s="33"/>
      <c r="G1087" s="33"/>
      <c r="H1087" s="33"/>
      <c r="I1087" s="47"/>
      <c r="J1087" s="47"/>
      <c r="L1087" s="34"/>
    </row>
    <row r="1088" spans="1:12" s="27" customFormat="1" x14ac:dyDescent="0.25">
      <c r="A1088" s="28">
        <v>329</v>
      </c>
      <c r="B1088" s="28" t="s">
        <v>137</v>
      </c>
      <c r="C1088" s="28"/>
      <c r="D1088" s="28"/>
      <c r="E1088" s="28"/>
      <c r="F1088" s="33"/>
      <c r="G1088" s="33">
        <f t="shared" ref="G1088" si="398">SUM(G1089:G1090)</f>
        <v>0</v>
      </c>
      <c r="H1088" s="33">
        <f>SUM(H1089:H1090)</f>
        <v>22000</v>
      </c>
      <c r="I1088" s="33">
        <f t="shared" ref="I1088" si="399">SUM(I1089:I1090)</f>
        <v>2938.98</v>
      </c>
      <c r="J1088" s="33">
        <f t="shared" ref="J1088:J1094" si="400">(I1088/H1088)*100</f>
        <v>13.359000000000002</v>
      </c>
      <c r="L1088" s="34"/>
    </row>
    <row r="1089" spans="1:12" s="27" customFormat="1" x14ac:dyDescent="0.25">
      <c r="A1089" s="27">
        <v>3291</v>
      </c>
      <c r="B1089" s="27" t="s">
        <v>8</v>
      </c>
      <c r="F1089" s="34"/>
      <c r="G1089" s="34"/>
      <c r="H1089" s="100">
        <v>21000</v>
      </c>
      <c r="I1089" s="1">
        <v>2938.98</v>
      </c>
      <c r="J1089" s="1">
        <f t="shared" si="400"/>
        <v>13.995142857142856</v>
      </c>
      <c r="L1089" s="34"/>
    </row>
    <row r="1090" spans="1:12" s="27" customFormat="1" x14ac:dyDescent="0.25">
      <c r="A1090" s="102">
        <v>3291</v>
      </c>
      <c r="B1090" s="102" t="s">
        <v>282</v>
      </c>
      <c r="C1090" s="101"/>
      <c r="D1090" s="101"/>
      <c r="E1090" s="101"/>
      <c r="F1090" s="100"/>
      <c r="G1090" s="100"/>
      <c r="H1090" s="100">
        <v>1000</v>
      </c>
      <c r="I1090" s="168">
        <v>0</v>
      </c>
      <c r="J1090" s="168">
        <f t="shared" si="400"/>
        <v>0</v>
      </c>
      <c r="L1090" s="34"/>
    </row>
    <row r="1091" spans="1:12" s="27" customFormat="1" x14ac:dyDescent="0.25">
      <c r="A1091" s="24">
        <v>38</v>
      </c>
      <c r="B1091" s="24" t="s">
        <v>279</v>
      </c>
      <c r="F1091" s="33"/>
      <c r="G1091" s="33">
        <f t="shared" ref="G1091" si="401">G1092</f>
        <v>0</v>
      </c>
      <c r="H1091" s="33">
        <f>H1092</f>
        <v>12200</v>
      </c>
      <c r="I1091" s="33">
        <f t="shared" ref="I1091" si="402">I1092</f>
        <v>11200</v>
      </c>
      <c r="J1091" s="33">
        <f t="shared" si="400"/>
        <v>91.803278688524586</v>
      </c>
      <c r="L1091" s="34"/>
    </row>
    <row r="1092" spans="1:12" s="27" customFormat="1" x14ac:dyDescent="0.25">
      <c r="A1092" s="24">
        <v>381</v>
      </c>
      <c r="B1092" s="24" t="s">
        <v>78</v>
      </c>
      <c r="F1092" s="33"/>
      <c r="G1092" s="33">
        <f t="shared" ref="G1092" si="403">SUM(G1093:G1094)</f>
        <v>0</v>
      </c>
      <c r="H1092" s="33">
        <f>SUM(H1093:H1094)</f>
        <v>12200</v>
      </c>
      <c r="I1092" s="33">
        <f t="shared" ref="I1092" si="404">SUM(I1093:I1094)</f>
        <v>11200</v>
      </c>
      <c r="J1092" s="33">
        <f t="shared" si="400"/>
        <v>91.803278688524586</v>
      </c>
      <c r="L1092" s="34"/>
    </row>
    <row r="1093" spans="1:12" s="27" customFormat="1" x14ac:dyDescent="0.25">
      <c r="A1093" s="102">
        <v>3811</v>
      </c>
      <c r="B1093" s="101" t="s">
        <v>124</v>
      </c>
      <c r="C1093" s="101"/>
      <c r="D1093" s="101"/>
      <c r="E1093" s="101"/>
      <c r="F1093" s="100"/>
      <c r="G1093" s="100"/>
      <c r="H1093" s="34">
        <v>1000</v>
      </c>
      <c r="I1093" s="1">
        <v>0</v>
      </c>
      <c r="J1093" s="1">
        <f t="shared" si="400"/>
        <v>0</v>
      </c>
      <c r="L1093" s="34"/>
    </row>
    <row r="1094" spans="1:12" s="27" customFormat="1" x14ac:dyDescent="0.25">
      <c r="A1094" s="102">
        <v>3811</v>
      </c>
      <c r="B1094" s="102" t="s">
        <v>125</v>
      </c>
      <c r="C1094" s="101"/>
      <c r="D1094" s="101"/>
      <c r="E1094" s="101"/>
      <c r="F1094" s="100"/>
      <c r="G1094" s="100"/>
      <c r="H1094" s="34">
        <v>11200</v>
      </c>
      <c r="I1094" s="1">
        <v>11200</v>
      </c>
      <c r="J1094" s="1">
        <f t="shared" si="400"/>
        <v>100</v>
      </c>
      <c r="L1094" s="34"/>
    </row>
    <row r="1095" spans="1:12" s="27" customFormat="1" x14ac:dyDescent="0.25">
      <c r="A1095" s="102"/>
      <c r="B1095" s="102"/>
      <c r="C1095" s="101"/>
      <c r="D1095" s="101"/>
      <c r="E1095" s="101"/>
      <c r="F1095" s="100"/>
      <c r="G1095" s="100"/>
      <c r="H1095" s="34"/>
      <c r="I1095" s="1"/>
      <c r="J1095" s="1"/>
      <c r="L1095" s="34"/>
    </row>
    <row r="1096" spans="1:12" s="27" customFormat="1" x14ac:dyDescent="0.25">
      <c r="A1096" s="102"/>
      <c r="B1096" s="102"/>
      <c r="C1096" s="101"/>
      <c r="D1096" s="101"/>
      <c r="E1096" s="101"/>
      <c r="F1096" s="100"/>
      <c r="G1096" s="100"/>
      <c r="H1096" s="34"/>
      <c r="I1096" s="1"/>
      <c r="J1096" s="1"/>
      <c r="L1096" s="34"/>
    </row>
    <row r="1097" spans="1:12" s="27" customFormat="1" x14ac:dyDescent="0.25">
      <c r="A1097" s="24">
        <v>5</v>
      </c>
      <c r="B1097" s="24" t="s">
        <v>474</v>
      </c>
      <c r="C1097" s="28"/>
      <c r="D1097" s="28"/>
      <c r="E1097" s="28"/>
      <c r="F1097" s="33"/>
      <c r="G1097" s="33">
        <f t="shared" ref="G1097:I1099" si="405">G1098</f>
        <v>0</v>
      </c>
      <c r="H1097" s="33">
        <f t="shared" si="405"/>
        <v>28000</v>
      </c>
      <c r="I1097" s="33">
        <f t="shared" si="405"/>
        <v>27700</v>
      </c>
      <c r="J1097" s="33">
        <f t="shared" ref="J1097:J1100" si="406">(I1097/H1097)*100</f>
        <v>98.928571428571431</v>
      </c>
      <c r="L1097" s="34"/>
    </row>
    <row r="1098" spans="1:12" s="27" customFormat="1" x14ac:dyDescent="0.25">
      <c r="A1098" s="24">
        <v>53</v>
      </c>
      <c r="B1098" s="24" t="s">
        <v>509</v>
      </c>
      <c r="C1098" s="28"/>
      <c r="D1098" s="28"/>
      <c r="E1098" s="28"/>
      <c r="F1098" s="33"/>
      <c r="G1098" s="33">
        <f t="shared" si="405"/>
        <v>0</v>
      </c>
      <c r="H1098" s="33">
        <f t="shared" si="405"/>
        <v>28000</v>
      </c>
      <c r="I1098" s="33">
        <f t="shared" si="405"/>
        <v>27700</v>
      </c>
      <c r="J1098" s="33">
        <f t="shared" si="406"/>
        <v>98.928571428571431</v>
      </c>
      <c r="L1098" s="34"/>
    </row>
    <row r="1099" spans="1:12" s="27" customFormat="1" x14ac:dyDescent="0.25">
      <c r="A1099" s="24">
        <v>531</v>
      </c>
      <c r="B1099" s="24" t="s">
        <v>528</v>
      </c>
      <c r="C1099" s="28"/>
      <c r="D1099" s="28"/>
      <c r="E1099" s="28"/>
      <c r="F1099" s="33"/>
      <c r="G1099" s="33">
        <f t="shared" si="405"/>
        <v>0</v>
      </c>
      <c r="H1099" s="33">
        <f t="shared" si="405"/>
        <v>28000</v>
      </c>
      <c r="I1099" s="33">
        <f t="shared" si="405"/>
        <v>27700</v>
      </c>
      <c r="J1099" s="33">
        <f t="shared" si="406"/>
        <v>98.928571428571431</v>
      </c>
      <c r="L1099" s="34"/>
    </row>
    <row r="1100" spans="1:12" s="27" customFormat="1" x14ac:dyDescent="0.25">
      <c r="A1100" s="102">
        <v>5341</v>
      </c>
      <c r="B1100" s="102" t="s">
        <v>510</v>
      </c>
      <c r="C1100" s="101"/>
      <c r="D1100" s="101"/>
      <c r="E1100" s="101"/>
      <c r="F1100" s="100"/>
      <c r="G1100" s="100"/>
      <c r="H1100" s="100">
        <v>28000</v>
      </c>
      <c r="I1100" s="168">
        <v>27700</v>
      </c>
      <c r="J1100" s="168">
        <f t="shared" si="406"/>
        <v>98.928571428571431</v>
      </c>
      <c r="L1100" s="34"/>
    </row>
    <row r="1101" spans="1:12" s="27" customFormat="1" x14ac:dyDescent="0.25">
      <c r="A1101" s="102"/>
      <c r="B1101" s="102"/>
      <c r="C1101" s="101"/>
      <c r="D1101" s="101"/>
      <c r="E1101" s="101"/>
      <c r="F1101" s="100"/>
      <c r="G1101" s="100"/>
      <c r="H1101" s="34"/>
      <c r="I1101" s="1"/>
      <c r="J1101" s="1"/>
      <c r="L1101" s="34"/>
    </row>
    <row r="1102" spans="1:12" s="27" customFormat="1" x14ac:dyDescent="0.25">
      <c r="A1102" s="28">
        <v>329</v>
      </c>
      <c r="B1102" s="28" t="s">
        <v>278</v>
      </c>
      <c r="C1102" s="28"/>
      <c r="D1102" s="28"/>
      <c r="E1102" s="28"/>
      <c r="F1102" s="33"/>
      <c r="G1102" s="33">
        <f t="shared" ref="G1102" si="407">G1103</f>
        <v>0</v>
      </c>
      <c r="H1102" s="33">
        <f>H1103</f>
        <v>160000</v>
      </c>
      <c r="I1102" s="33">
        <f t="shared" ref="I1102" si="408">I1103</f>
        <v>55639.21</v>
      </c>
      <c r="J1102" s="33">
        <f t="shared" ref="J1102:J1103" si="409">(I1102/H1102)*100</f>
        <v>34.774506249999995</v>
      </c>
      <c r="L1102" s="34"/>
    </row>
    <row r="1103" spans="1:12" s="27" customFormat="1" x14ac:dyDescent="0.25">
      <c r="A1103" s="27">
        <v>3291</v>
      </c>
      <c r="B1103" s="101" t="s">
        <v>285</v>
      </c>
      <c r="F1103" s="34"/>
      <c r="G1103" s="34"/>
      <c r="H1103" s="100">
        <v>160000</v>
      </c>
      <c r="I1103" s="1">
        <v>55639.21</v>
      </c>
      <c r="J1103" s="1">
        <f t="shared" si="409"/>
        <v>34.774506249999995</v>
      </c>
      <c r="L1103" s="34"/>
    </row>
    <row r="1104" spans="1:12" s="27" customFormat="1" x14ac:dyDescent="0.25">
      <c r="F1104" s="34"/>
      <c r="G1104" s="34"/>
      <c r="H1104" s="100"/>
      <c r="I1104" s="1"/>
      <c r="J1104" s="1"/>
      <c r="L1104" s="34"/>
    </row>
    <row r="1105" spans="1:12" s="27" customFormat="1" x14ac:dyDescent="0.25">
      <c r="A1105" s="28"/>
      <c r="B1105" s="28"/>
      <c r="C1105" s="28"/>
      <c r="D1105" s="28"/>
      <c r="E1105" s="28"/>
      <c r="F1105" s="33"/>
      <c r="G1105" s="28"/>
      <c r="H1105" s="34"/>
      <c r="I1105" s="1"/>
      <c r="J1105" s="1"/>
      <c r="L1105" s="34"/>
    </row>
    <row r="1106" spans="1:12" s="27" customFormat="1" ht="13.8" x14ac:dyDescent="0.25">
      <c r="A1106" s="155" t="s">
        <v>286</v>
      </c>
      <c r="B1106" s="155"/>
      <c r="C1106" s="155"/>
      <c r="D1106" s="155"/>
      <c r="E1106" s="155"/>
      <c r="F1106" s="172"/>
      <c r="G1106" s="172">
        <f>G1108</f>
        <v>0</v>
      </c>
      <c r="H1106" s="172">
        <f>H1108</f>
        <v>31000</v>
      </c>
      <c r="I1106" s="172">
        <f t="shared" ref="I1106" si="410">I1108</f>
        <v>24947.05</v>
      </c>
      <c r="J1106" s="172">
        <f t="shared" ref="J1106" si="411">(I1106/H1106)*100</f>
        <v>80.474354838709672</v>
      </c>
      <c r="L1106" s="34"/>
    </row>
    <row r="1107" spans="1:12" s="27" customFormat="1" ht="13.8" x14ac:dyDescent="0.25">
      <c r="A1107" s="31"/>
      <c r="B1107" s="31"/>
      <c r="C1107" s="31"/>
      <c r="D1107" s="31"/>
      <c r="E1107" s="31"/>
      <c r="F1107" s="32"/>
      <c r="G1107" s="31"/>
      <c r="H1107" s="32"/>
      <c r="I1107" s="47"/>
      <c r="J1107" s="47"/>
      <c r="L1107" s="34"/>
    </row>
    <row r="1108" spans="1:12" s="27" customFormat="1" x14ac:dyDescent="0.25">
      <c r="A1108" s="28">
        <v>3</v>
      </c>
      <c r="B1108" s="28" t="s">
        <v>2</v>
      </c>
      <c r="C1108" s="28"/>
      <c r="D1108" s="28"/>
      <c r="E1108" s="28"/>
      <c r="F1108" s="33"/>
      <c r="G1108" s="33">
        <f t="shared" ref="G1108" si="412">G1109</f>
        <v>0</v>
      </c>
      <c r="H1108" s="33">
        <f>H1109</f>
        <v>31000</v>
      </c>
      <c r="I1108" s="33">
        <f t="shared" ref="I1108" si="413">I1109</f>
        <v>24947.05</v>
      </c>
      <c r="J1108" s="33">
        <f t="shared" ref="J1108:J1113" si="414">(I1108/H1108)*100</f>
        <v>80.474354838709672</v>
      </c>
      <c r="L1108" s="34"/>
    </row>
    <row r="1109" spans="1:12" s="27" customFormat="1" x14ac:dyDescent="0.25">
      <c r="A1109" s="28">
        <v>32</v>
      </c>
      <c r="B1109" s="28" t="s">
        <v>7</v>
      </c>
      <c r="C1109" s="28"/>
      <c r="D1109" s="28"/>
      <c r="E1109" s="28"/>
      <c r="F1109" s="33"/>
      <c r="G1109" s="33">
        <f t="shared" ref="G1109:I1109" si="415">G1110+G1112</f>
        <v>0</v>
      </c>
      <c r="H1109" s="33">
        <f t="shared" si="415"/>
        <v>31000</v>
      </c>
      <c r="I1109" s="33">
        <f t="shared" si="415"/>
        <v>24947.05</v>
      </c>
      <c r="J1109" s="33">
        <f t="shared" si="414"/>
        <v>80.474354838709672</v>
      </c>
      <c r="L1109" s="34"/>
    </row>
    <row r="1110" spans="1:12" s="27" customFormat="1" x14ac:dyDescent="0.25">
      <c r="A1110" s="28">
        <v>323</v>
      </c>
      <c r="B1110" s="28" t="s">
        <v>75</v>
      </c>
      <c r="C1110" s="28"/>
      <c r="D1110" s="28"/>
      <c r="E1110" s="28"/>
      <c r="F1110" s="33"/>
      <c r="G1110" s="33">
        <f t="shared" ref="G1110:I1110" si="416">G1111</f>
        <v>0</v>
      </c>
      <c r="H1110" s="33">
        <f t="shared" si="416"/>
        <v>25000</v>
      </c>
      <c r="I1110" s="33">
        <f t="shared" si="416"/>
        <v>24947.05</v>
      </c>
      <c r="J1110" s="33">
        <f t="shared" si="414"/>
        <v>99.788199999999989</v>
      </c>
      <c r="L1110" s="34"/>
    </row>
    <row r="1111" spans="1:12" s="27" customFormat="1" x14ac:dyDescent="0.25">
      <c r="A1111" s="27">
        <v>3232</v>
      </c>
      <c r="B1111" s="27" t="s">
        <v>14</v>
      </c>
      <c r="F1111" s="34"/>
      <c r="G1111" s="34"/>
      <c r="H1111" s="34">
        <v>25000</v>
      </c>
      <c r="I1111" s="1">
        <v>24947.05</v>
      </c>
      <c r="J1111" s="1">
        <f t="shared" si="414"/>
        <v>99.788199999999989</v>
      </c>
      <c r="L1111" s="34"/>
    </row>
    <row r="1112" spans="1:12" s="27" customFormat="1" x14ac:dyDescent="0.25">
      <c r="A1112" s="28">
        <v>329</v>
      </c>
      <c r="B1112" s="28" t="s">
        <v>137</v>
      </c>
      <c r="C1112" s="28"/>
      <c r="D1112" s="28"/>
      <c r="E1112" s="28"/>
      <c r="F1112" s="33"/>
      <c r="G1112" s="33">
        <f>SUM(G1113:G1114)</f>
        <v>0</v>
      </c>
      <c r="H1112" s="33">
        <f>SUM(H1113:H1114)</f>
        <v>6000</v>
      </c>
      <c r="I1112" s="33">
        <f>SUM(I1113:I1114)</f>
        <v>0</v>
      </c>
      <c r="J1112" s="33">
        <f t="shared" si="414"/>
        <v>0</v>
      </c>
      <c r="L1112" s="34"/>
    </row>
    <row r="1113" spans="1:12" s="27" customFormat="1" x14ac:dyDescent="0.25">
      <c r="A1113" s="27">
        <v>3291</v>
      </c>
      <c r="B1113" s="27" t="s">
        <v>68</v>
      </c>
      <c r="F1113" s="34"/>
      <c r="G1113" s="34"/>
      <c r="H1113" s="34">
        <v>6000</v>
      </c>
      <c r="I1113" s="1">
        <v>0</v>
      </c>
      <c r="J1113" s="1">
        <f t="shared" si="414"/>
        <v>0</v>
      </c>
      <c r="L1113" s="34"/>
    </row>
    <row r="1114" spans="1:12" s="27" customFormat="1" x14ac:dyDescent="0.25">
      <c r="A1114" s="102"/>
      <c r="B1114" s="102"/>
      <c r="C1114" s="101"/>
      <c r="D1114" s="101"/>
      <c r="E1114" s="101"/>
      <c r="F1114" s="100"/>
      <c r="G1114" s="100"/>
      <c r="H1114" s="100"/>
      <c r="I1114" s="168"/>
      <c r="J1114" s="168"/>
      <c r="L1114" s="34"/>
    </row>
    <row r="1115" spans="1:12" s="27" customFormat="1" x14ac:dyDescent="0.25">
      <c r="A1115" s="102"/>
      <c r="B1115" s="102"/>
      <c r="C1115" s="101"/>
      <c r="D1115" s="101"/>
      <c r="E1115" s="101"/>
      <c r="F1115" s="100"/>
      <c r="G1115" s="100"/>
      <c r="H1115" s="100"/>
      <c r="I1115" s="168"/>
      <c r="J1115" s="168"/>
      <c r="L1115" s="34"/>
    </row>
    <row r="1116" spans="1:12" s="27" customFormat="1" ht="13.8" x14ac:dyDescent="0.25">
      <c r="F1116" s="34"/>
      <c r="G1116" s="31"/>
      <c r="H1116" s="34"/>
      <c r="I1116" s="1"/>
      <c r="J1116" s="1"/>
      <c r="L1116" s="34"/>
    </row>
    <row r="1117" spans="1:12" s="27" customFormat="1" ht="15.6" x14ac:dyDescent="0.3">
      <c r="A1117" s="151" t="s">
        <v>291</v>
      </c>
      <c r="B1117" s="151"/>
      <c r="C1117" s="151"/>
      <c r="D1117" s="151"/>
      <c r="E1117" s="151"/>
      <c r="F1117" s="176"/>
      <c r="G1117" s="176" t="e">
        <f>G1118+G1227+G1241+G1363+G1432+G1461+G1491+G1559</f>
        <v>#REF!</v>
      </c>
      <c r="H1117" s="176">
        <f>H1118+H1227+H1241+H1363+H1432+H1461+H1493+H1559</f>
        <v>22763037.5</v>
      </c>
      <c r="I1117" s="176">
        <f>I1118+I1227+I1241+I1363+I1432+I1461+I1493+I1559</f>
        <v>3398706.35</v>
      </c>
      <c r="J1117" s="176">
        <f t="shared" ref="J1117:J1119" si="417">(I1117/H1117)*100</f>
        <v>14.930812067589837</v>
      </c>
      <c r="L1117" s="34"/>
    </row>
    <row r="1118" spans="1:12" s="27" customFormat="1" ht="13.8" x14ac:dyDescent="0.25">
      <c r="A1118" s="153" t="s">
        <v>292</v>
      </c>
      <c r="B1118" s="153"/>
      <c r="C1118" s="153"/>
      <c r="D1118" s="153"/>
      <c r="E1118" s="153"/>
      <c r="F1118" s="154"/>
      <c r="G1118" s="154" t="e">
        <f>G1119+G1209</f>
        <v>#REF!</v>
      </c>
      <c r="H1118" s="154">
        <f>H1119+H1209</f>
        <v>1329500</v>
      </c>
      <c r="I1118" s="154">
        <f>I1119+I1209</f>
        <v>543858.18999999994</v>
      </c>
      <c r="J1118" s="154">
        <f t="shared" si="417"/>
        <v>40.906971793907481</v>
      </c>
      <c r="L1118" s="34"/>
    </row>
    <row r="1119" spans="1:12" s="27" customFormat="1" ht="13.8" x14ac:dyDescent="0.25">
      <c r="A1119" s="155" t="s">
        <v>529</v>
      </c>
      <c r="B1119" s="155"/>
      <c r="C1119" s="155"/>
      <c r="D1119" s="155"/>
      <c r="E1119" s="155"/>
      <c r="F1119" s="156"/>
      <c r="G1119" s="156" t="e">
        <f>#REF!+#REF!+#REF!</f>
        <v>#REF!</v>
      </c>
      <c r="H1119" s="156">
        <v>1266500</v>
      </c>
      <c r="I1119" s="156">
        <v>543858.18999999994</v>
      </c>
      <c r="J1119" s="156">
        <f t="shared" si="417"/>
        <v>42.941823134622972</v>
      </c>
      <c r="L1119" s="34"/>
    </row>
    <row r="1120" spans="1:12" s="27" customFormat="1" x14ac:dyDescent="0.25">
      <c r="F1120" s="34"/>
      <c r="G1120" s="34"/>
      <c r="H1120" s="34"/>
      <c r="I1120" s="1"/>
      <c r="J1120" s="1"/>
      <c r="L1120" s="34"/>
    </row>
    <row r="1121" spans="1:12" s="27" customFormat="1" x14ac:dyDescent="0.25">
      <c r="A1121" s="28">
        <v>3</v>
      </c>
      <c r="B1121" s="28" t="s">
        <v>2</v>
      </c>
      <c r="C1121" s="28"/>
      <c r="D1121" s="28"/>
      <c r="E1121" s="28"/>
      <c r="F1121" s="33"/>
      <c r="G1121" s="33">
        <f t="shared" ref="G1121" si="418">G1122+G1135</f>
        <v>0</v>
      </c>
      <c r="H1121" s="33">
        <f>H1122+H1135</f>
        <v>1001500</v>
      </c>
      <c r="I1121" s="33">
        <f>I1122+I1135</f>
        <v>485786.34000000008</v>
      </c>
      <c r="J1121" s="33">
        <f t="shared" ref="J1121:J1126" si="419">(I1121/H1121)*100</f>
        <v>48.505875187219175</v>
      </c>
      <c r="L1121" s="34"/>
    </row>
    <row r="1122" spans="1:12" s="27" customFormat="1" x14ac:dyDescent="0.25">
      <c r="A1122" s="28">
        <v>31</v>
      </c>
      <c r="B1122" s="28" t="s">
        <v>3</v>
      </c>
      <c r="C1122" s="28"/>
      <c r="D1122" s="28"/>
      <c r="E1122" s="28"/>
      <c r="F1122" s="33"/>
      <c r="G1122" s="33">
        <f t="shared" ref="G1122" si="420">G1123+G1129+G1132</f>
        <v>0</v>
      </c>
      <c r="H1122" s="33">
        <f>H1123+H1129+H1132</f>
        <v>577000</v>
      </c>
      <c r="I1122" s="33">
        <f>I1123+I1129+I1132</f>
        <v>272331.56000000006</v>
      </c>
      <c r="J1122" s="33">
        <f t="shared" si="419"/>
        <v>47.197844020797234</v>
      </c>
      <c r="L1122" s="34"/>
    </row>
    <row r="1123" spans="1:12" s="27" customFormat="1" x14ac:dyDescent="0.25">
      <c r="A1123" s="28">
        <v>311</v>
      </c>
      <c r="B1123" s="28" t="s">
        <v>94</v>
      </c>
      <c r="C1123" s="28"/>
      <c r="D1123" s="28"/>
      <c r="E1123" s="28"/>
      <c r="F1123" s="33"/>
      <c r="G1123" s="33">
        <f t="shared" ref="G1123" si="421">SUM(G1124:G1126)</f>
        <v>0</v>
      </c>
      <c r="H1123" s="33">
        <f>SUM(H1124:H1126)</f>
        <v>490000</v>
      </c>
      <c r="I1123" s="33">
        <f>SUM(I1124:I1126)</f>
        <v>241481.01000000004</v>
      </c>
      <c r="J1123" s="33">
        <f t="shared" si="419"/>
        <v>49.281838775510209</v>
      </c>
      <c r="L1123" s="34"/>
    </row>
    <row r="1124" spans="1:12" s="27" customFormat="1" x14ac:dyDescent="0.25">
      <c r="A1124" s="27">
        <v>3111</v>
      </c>
      <c r="B1124" s="27" t="s">
        <v>15</v>
      </c>
      <c r="F1124" s="34"/>
      <c r="G1124" s="34"/>
      <c r="H1124" s="34">
        <v>367000</v>
      </c>
      <c r="I1124" s="1">
        <v>180623.14</v>
      </c>
      <c r="J1124" s="1">
        <f t="shared" si="419"/>
        <v>49.216114441416899</v>
      </c>
      <c r="L1124" s="34"/>
    </row>
    <row r="1125" spans="1:12" s="27" customFormat="1" x14ac:dyDescent="0.25">
      <c r="A1125" s="27">
        <v>3111</v>
      </c>
      <c r="B1125" s="27" t="s">
        <v>5</v>
      </c>
      <c r="F1125" s="34"/>
      <c r="G1125" s="34"/>
      <c r="H1125" s="34">
        <v>98000</v>
      </c>
      <c r="I1125" s="1">
        <v>48392.2</v>
      </c>
      <c r="J1125" s="1">
        <f t="shared" si="419"/>
        <v>49.379795918367343</v>
      </c>
      <c r="L1125" s="34"/>
    </row>
    <row r="1126" spans="1:12" s="27" customFormat="1" x14ac:dyDescent="0.25">
      <c r="A1126" s="27">
        <v>3111</v>
      </c>
      <c r="B1126" s="27" t="s">
        <v>4</v>
      </c>
      <c r="F1126" s="34"/>
      <c r="G1126" s="34"/>
      <c r="H1126" s="34">
        <v>25000</v>
      </c>
      <c r="I1126" s="1">
        <v>12465.67</v>
      </c>
      <c r="J1126" s="1">
        <f t="shared" si="419"/>
        <v>49.862679999999997</v>
      </c>
      <c r="L1126" s="34"/>
    </row>
    <row r="1127" spans="1:12" s="27" customFormat="1" x14ac:dyDescent="0.25">
      <c r="A1127" s="28">
        <v>312</v>
      </c>
      <c r="B1127" s="28" t="s">
        <v>96</v>
      </c>
      <c r="C1127" s="28"/>
      <c r="D1127" s="28"/>
      <c r="E1127" s="28"/>
      <c r="F1127" s="33"/>
      <c r="G1127" s="33"/>
      <c r="H1127" s="34"/>
      <c r="I1127" s="1"/>
      <c r="J1127" s="1"/>
      <c r="L1127" s="34"/>
    </row>
    <row r="1128" spans="1:12" s="27" customFormat="1" x14ac:dyDescent="0.25">
      <c r="A1128" s="27">
        <v>3121</v>
      </c>
      <c r="B1128" s="101" t="s">
        <v>97</v>
      </c>
      <c r="F1128" s="34"/>
      <c r="G1128" s="34"/>
      <c r="H1128" s="34"/>
      <c r="I1128" s="1"/>
      <c r="J1128" s="1"/>
      <c r="L1128" s="34"/>
    </row>
    <row r="1129" spans="1:12" s="27" customFormat="1" x14ac:dyDescent="0.25">
      <c r="A1129" s="24">
        <v>312</v>
      </c>
      <c r="B1129" s="24" t="s">
        <v>96</v>
      </c>
      <c r="C1129" s="28"/>
      <c r="D1129" s="28"/>
      <c r="E1129" s="28"/>
      <c r="F1129" s="33"/>
      <c r="G1129" s="33">
        <f t="shared" ref="G1129" si="422">G1130</f>
        <v>0</v>
      </c>
      <c r="H1129" s="33">
        <f>H1130</f>
        <v>18000</v>
      </c>
      <c r="I1129" s="33">
        <f>I1130</f>
        <v>0</v>
      </c>
      <c r="J1129" s="33">
        <f t="shared" ref="J1129:J1130" si="423">(I1129/H1129)*100</f>
        <v>0</v>
      </c>
      <c r="L1129" s="34"/>
    </row>
    <row r="1130" spans="1:12" s="27" customFormat="1" x14ac:dyDescent="0.25">
      <c r="A1130" s="26">
        <v>3121</v>
      </c>
      <c r="B1130" s="102" t="s">
        <v>295</v>
      </c>
      <c r="F1130" s="34"/>
      <c r="G1130" s="34"/>
      <c r="H1130" s="34">
        <v>18000</v>
      </c>
      <c r="I1130" s="1">
        <v>0</v>
      </c>
      <c r="J1130" s="1">
        <f t="shared" si="423"/>
        <v>0</v>
      </c>
      <c r="L1130" s="34"/>
    </row>
    <row r="1131" spans="1:12" s="27" customFormat="1" x14ac:dyDescent="0.25">
      <c r="B1131" s="101"/>
      <c r="F1131" s="34"/>
      <c r="G1131" s="34"/>
      <c r="H1131" s="34"/>
      <c r="I1131" s="1"/>
      <c r="J1131" s="1"/>
      <c r="L1131" s="34"/>
    </row>
    <row r="1132" spans="1:12" s="27" customFormat="1" x14ac:dyDescent="0.25">
      <c r="A1132" s="28">
        <v>313</v>
      </c>
      <c r="B1132" s="28" t="s">
        <v>71</v>
      </c>
      <c r="C1132" s="28"/>
      <c r="D1132" s="28"/>
      <c r="E1132" s="28"/>
      <c r="F1132" s="33"/>
      <c r="G1132" s="33">
        <f t="shared" ref="G1132" si="424">SUM(G1133:G1134)</f>
        <v>0</v>
      </c>
      <c r="H1132" s="33">
        <f>SUM(H1133:H1134)</f>
        <v>69000</v>
      </c>
      <c r="I1132" s="33">
        <f t="shared" ref="I1132" si="425">SUM(I1133:I1134)</f>
        <v>30850.55</v>
      </c>
      <c r="J1132" s="33">
        <f t="shared" ref="J1132:J1133" si="426">(I1132/H1132)*100</f>
        <v>44.710942028985507</v>
      </c>
      <c r="L1132" s="34"/>
    </row>
    <row r="1133" spans="1:12" s="27" customFormat="1" x14ac:dyDescent="0.25">
      <c r="A1133" s="27">
        <v>3132</v>
      </c>
      <c r="B1133" s="27" t="s">
        <v>6</v>
      </c>
      <c r="F1133" s="34"/>
      <c r="G1133" s="33"/>
      <c r="H1133" s="34">
        <v>69000</v>
      </c>
      <c r="I1133" s="1">
        <v>30850.55</v>
      </c>
      <c r="J1133" s="1">
        <f t="shared" si="426"/>
        <v>44.710942028985507</v>
      </c>
      <c r="L1133" s="34"/>
    </row>
    <row r="1134" spans="1:12" s="27" customFormat="1" x14ac:dyDescent="0.25">
      <c r="A1134" s="26"/>
      <c r="B1134" s="40"/>
      <c r="F1134" s="34"/>
      <c r="G1134" s="34"/>
      <c r="H1134" s="34"/>
      <c r="I1134" s="1"/>
      <c r="J1134" s="1"/>
      <c r="L1134" s="34"/>
    </row>
    <row r="1135" spans="1:12" s="27" customFormat="1" x14ac:dyDescent="0.25">
      <c r="A1135" s="28">
        <v>32</v>
      </c>
      <c r="B1135" s="28" t="s">
        <v>7</v>
      </c>
      <c r="C1135" s="28"/>
      <c r="D1135" s="28"/>
      <c r="E1135" s="28"/>
      <c r="F1135" s="33"/>
      <c r="G1135" s="33">
        <f>G1136+G1140+G1152+G1175</f>
        <v>0</v>
      </c>
      <c r="H1135" s="33">
        <f>H1136+H1140+H1152+H1175</f>
        <v>424500</v>
      </c>
      <c r="I1135" s="33">
        <f>I1136+I1140+I1152+I1175</f>
        <v>213454.78</v>
      </c>
      <c r="J1135" s="33">
        <f t="shared" ref="J1135:J1150" si="427">(I1135/H1135)*100</f>
        <v>50.283811542991749</v>
      </c>
      <c r="L1135" s="34"/>
    </row>
    <row r="1136" spans="1:12" s="27" customFormat="1" x14ac:dyDescent="0.25">
      <c r="A1136" s="28">
        <v>321</v>
      </c>
      <c r="B1136" s="28" t="s">
        <v>72</v>
      </c>
      <c r="C1136" s="28"/>
      <c r="D1136" s="28"/>
      <c r="E1136" s="28"/>
      <c r="F1136" s="33"/>
      <c r="G1136" s="33">
        <f t="shared" ref="G1136" si="428">SUM(G1137:G1139)</f>
        <v>0</v>
      </c>
      <c r="H1136" s="33">
        <f>SUM(H1137:H1139)</f>
        <v>49000</v>
      </c>
      <c r="I1136" s="33">
        <f>SUM(I1137:I1139)</f>
        <v>18208</v>
      </c>
      <c r="J1136" s="33">
        <f t="shared" si="427"/>
        <v>37.159183673469386</v>
      </c>
      <c r="L1136" s="34"/>
    </row>
    <row r="1137" spans="1:12" s="27" customFormat="1" x14ac:dyDescent="0.25">
      <c r="A1137" s="27">
        <v>3211</v>
      </c>
      <c r="B1137" s="27" t="s">
        <v>16</v>
      </c>
      <c r="F1137" s="34"/>
      <c r="G1137" s="33"/>
      <c r="H1137" s="34">
        <v>15000</v>
      </c>
      <c r="I1137" s="1">
        <v>4216</v>
      </c>
      <c r="J1137" s="1">
        <f t="shared" si="427"/>
        <v>28.106666666666669</v>
      </c>
      <c r="L1137" s="34"/>
    </row>
    <row r="1138" spans="1:12" s="27" customFormat="1" x14ac:dyDescent="0.25">
      <c r="A1138" s="27">
        <v>3212</v>
      </c>
      <c r="B1138" s="27" t="s">
        <v>17</v>
      </c>
      <c r="F1138" s="39"/>
      <c r="G1138" s="34"/>
      <c r="H1138" s="34">
        <v>28000</v>
      </c>
      <c r="I1138" s="1">
        <v>13392</v>
      </c>
      <c r="J1138" s="1">
        <f t="shared" si="427"/>
        <v>47.828571428571429</v>
      </c>
      <c r="L1138" s="34"/>
    </row>
    <row r="1139" spans="1:12" s="27" customFormat="1" x14ac:dyDescent="0.25">
      <c r="A1139" s="27">
        <v>3213</v>
      </c>
      <c r="B1139" s="27" t="s">
        <v>18</v>
      </c>
      <c r="F1139" s="39"/>
      <c r="G1139" s="34"/>
      <c r="H1139" s="34">
        <v>6000</v>
      </c>
      <c r="I1139" s="1">
        <v>600</v>
      </c>
      <c r="J1139" s="1">
        <f t="shared" si="427"/>
        <v>10</v>
      </c>
      <c r="L1139" s="34"/>
    </row>
    <row r="1140" spans="1:12" s="27" customFormat="1" x14ac:dyDescent="0.25">
      <c r="A1140" s="28">
        <v>322</v>
      </c>
      <c r="B1140" s="28" t="s">
        <v>73</v>
      </c>
      <c r="C1140" s="28"/>
      <c r="D1140" s="28"/>
      <c r="E1140" s="28"/>
      <c r="F1140" s="33"/>
      <c r="G1140" s="33">
        <f t="shared" ref="G1140" si="429">SUM(G1141:G1150)</f>
        <v>0</v>
      </c>
      <c r="H1140" s="33">
        <f>SUM(H1141:H1150)</f>
        <v>157000</v>
      </c>
      <c r="I1140" s="33">
        <f>SUM(I1141:I1150)</f>
        <v>87499.67</v>
      </c>
      <c r="J1140" s="33">
        <f t="shared" si="427"/>
        <v>55.732273885350317</v>
      </c>
      <c r="L1140" s="34"/>
    </row>
    <row r="1141" spans="1:12" s="27" customFormat="1" x14ac:dyDescent="0.25">
      <c r="A1141" s="27">
        <v>3221</v>
      </c>
      <c r="B1141" s="27" t="s">
        <v>19</v>
      </c>
      <c r="F1141" s="39"/>
      <c r="G1141" s="34"/>
      <c r="H1141" s="34">
        <v>6000</v>
      </c>
      <c r="I1141" s="1">
        <v>2439.6</v>
      </c>
      <c r="J1141" s="1">
        <f t="shared" si="427"/>
        <v>40.659999999999997</v>
      </c>
      <c r="L1141" s="34"/>
    </row>
    <row r="1142" spans="1:12" s="27" customFormat="1" x14ac:dyDescent="0.25">
      <c r="A1142" s="27">
        <v>3221</v>
      </c>
      <c r="B1142" s="27" t="s">
        <v>83</v>
      </c>
      <c r="F1142" s="39"/>
      <c r="G1142" s="34"/>
      <c r="H1142" s="34">
        <v>5000</v>
      </c>
      <c r="I1142" s="1">
        <v>2049.75</v>
      </c>
      <c r="J1142" s="1">
        <f t="shared" si="427"/>
        <v>40.994999999999997</v>
      </c>
      <c r="L1142" s="34"/>
    </row>
    <row r="1143" spans="1:12" s="27" customFormat="1" x14ac:dyDescent="0.25">
      <c r="A1143" s="27">
        <v>3221</v>
      </c>
      <c r="B1143" s="27" t="s">
        <v>20</v>
      </c>
      <c r="F1143" s="34"/>
      <c r="G1143" s="34"/>
      <c r="H1143" s="34">
        <v>3000</v>
      </c>
      <c r="I1143" s="1">
        <v>2798</v>
      </c>
      <c r="J1143" s="1">
        <f t="shared" si="427"/>
        <v>93.266666666666666</v>
      </c>
      <c r="L1143" s="34"/>
    </row>
    <row r="1144" spans="1:12" s="27" customFormat="1" x14ac:dyDescent="0.25">
      <c r="A1144" s="27">
        <v>3221</v>
      </c>
      <c r="B1144" s="101" t="s">
        <v>296</v>
      </c>
      <c r="F1144" s="39"/>
      <c r="G1144" s="34"/>
      <c r="H1144" s="34">
        <v>6000</v>
      </c>
      <c r="I1144" s="1">
        <v>3432.49</v>
      </c>
      <c r="J1144" s="1">
        <f t="shared" si="427"/>
        <v>57.208166666666656</v>
      </c>
      <c r="L1144" s="34"/>
    </row>
    <row r="1145" spans="1:12" s="27" customFormat="1" x14ac:dyDescent="0.25">
      <c r="A1145" s="27">
        <v>3224</v>
      </c>
      <c r="B1145" s="27" t="s">
        <v>98</v>
      </c>
      <c r="F1145" s="39"/>
      <c r="G1145" s="34"/>
      <c r="H1145" s="34">
        <v>30000</v>
      </c>
      <c r="I1145" s="1">
        <v>18363.34</v>
      </c>
      <c r="J1145" s="1">
        <f t="shared" si="427"/>
        <v>61.211133333333336</v>
      </c>
      <c r="L1145" s="34"/>
    </row>
    <row r="1146" spans="1:12" s="27" customFormat="1" x14ac:dyDescent="0.25">
      <c r="A1146" s="27">
        <v>3221</v>
      </c>
      <c r="B1146" s="27" t="s">
        <v>21</v>
      </c>
      <c r="F1146" s="39"/>
      <c r="G1146" s="33"/>
      <c r="H1146" s="34">
        <v>2000</v>
      </c>
      <c r="I1146" s="1">
        <v>160.88999999999999</v>
      </c>
      <c r="J1146" s="1">
        <f t="shared" si="427"/>
        <v>8.0444999999999993</v>
      </c>
      <c r="L1146" s="34"/>
    </row>
    <row r="1147" spans="1:12" s="27" customFormat="1" x14ac:dyDescent="0.25">
      <c r="A1147" s="27">
        <v>3223</v>
      </c>
      <c r="B1147" s="27" t="s">
        <v>22</v>
      </c>
      <c r="F1147" s="39"/>
      <c r="G1147" s="34"/>
      <c r="H1147" s="34">
        <v>40000</v>
      </c>
      <c r="I1147" s="1">
        <v>27815.57</v>
      </c>
      <c r="J1147" s="1">
        <f t="shared" si="427"/>
        <v>69.538924999999992</v>
      </c>
      <c r="L1147" s="34"/>
    </row>
    <row r="1148" spans="1:12" s="27" customFormat="1" x14ac:dyDescent="0.25">
      <c r="A1148" s="27">
        <v>3223</v>
      </c>
      <c r="B1148" s="27" t="s">
        <v>63</v>
      </c>
      <c r="F1148" s="39"/>
      <c r="G1148" s="34"/>
      <c r="H1148" s="34">
        <v>60000</v>
      </c>
      <c r="I1148" s="1">
        <v>30440.03</v>
      </c>
      <c r="J1148" s="1">
        <f t="shared" si="427"/>
        <v>50.733383333333329</v>
      </c>
      <c r="L1148" s="34"/>
    </row>
    <row r="1149" spans="1:12" s="27" customFormat="1" x14ac:dyDescent="0.25">
      <c r="A1149" s="27">
        <v>3225</v>
      </c>
      <c r="B1149" s="27" t="s">
        <v>24</v>
      </c>
      <c r="F1149" s="39"/>
      <c r="G1149" s="34"/>
      <c r="H1149" s="34">
        <v>3000</v>
      </c>
      <c r="I1149" s="1">
        <v>0</v>
      </c>
      <c r="J1149" s="1">
        <f t="shared" si="427"/>
        <v>0</v>
      </c>
      <c r="L1149" s="34"/>
    </row>
    <row r="1150" spans="1:12" s="27" customFormat="1" x14ac:dyDescent="0.25">
      <c r="A1150" s="26">
        <v>3227</v>
      </c>
      <c r="B1150" s="40" t="s">
        <v>297</v>
      </c>
      <c r="F1150" s="34"/>
      <c r="G1150" s="34"/>
      <c r="H1150" s="34">
        <v>2000</v>
      </c>
      <c r="I1150" s="1">
        <v>0</v>
      </c>
      <c r="J1150" s="1">
        <f t="shared" si="427"/>
        <v>0</v>
      </c>
      <c r="L1150" s="34"/>
    </row>
    <row r="1151" spans="1:12" s="27" customFormat="1" x14ac:dyDescent="0.25">
      <c r="F1151" s="34"/>
      <c r="G1151" s="34"/>
      <c r="H1151" s="34"/>
      <c r="I1151" s="1"/>
      <c r="J1151" s="1"/>
      <c r="L1151" s="34"/>
    </row>
    <row r="1152" spans="1:12" s="27" customFormat="1" x14ac:dyDescent="0.25">
      <c r="A1152" s="28">
        <v>323</v>
      </c>
      <c r="B1152" s="28" t="s">
        <v>75</v>
      </c>
      <c r="C1152" s="28"/>
      <c r="D1152" s="28"/>
      <c r="E1152" s="28"/>
      <c r="F1152" s="33"/>
      <c r="G1152" s="33">
        <f>SUM(G1153:G1174)</f>
        <v>0</v>
      </c>
      <c r="H1152" s="33">
        <f>SUM(H1153:H1174)</f>
        <v>166500</v>
      </c>
      <c r="I1152" s="33">
        <f>SUM(I1153:I1174)</f>
        <v>77325.14</v>
      </c>
      <c r="J1152" s="33">
        <f t="shared" ref="J1152:J1155" si="430">(I1152/H1152)*100</f>
        <v>46.44152552552552</v>
      </c>
      <c r="L1152" s="34"/>
    </row>
    <row r="1153" spans="1:12" s="27" customFormat="1" x14ac:dyDescent="0.25">
      <c r="A1153" s="27">
        <v>3231</v>
      </c>
      <c r="B1153" s="101" t="s">
        <v>100</v>
      </c>
      <c r="F1153" s="39"/>
      <c r="G1153" s="34"/>
      <c r="H1153" s="34">
        <v>13000</v>
      </c>
      <c r="I1153" s="1">
        <v>6943.78</v>
      </c>
      <c r="J1153" s="1">
        <f t="shared" si="430"/>
        <v>53.413692307692308</v>
      </c>
      <c r="L1153" s="34"/>
    </row>
    <row r="1154" spans="1:12" s="27" customFormat="1" x14ac:dyDescent="0.25">
      <c r="A1154" s="27">
        <v>3231</v>
      </c>
      <c r="B1154" s="27" t="s">
        <v>62</v>
      </c>
      <c r="F1154" s="39"/>
      <c r="G1154" s="34"/>
      <c r="H1154" s="34">
        <v>9000</v>
      </c>
      <c r="I1154" s="1">
        <v>3934.33</v>
      </c>
      <c r="J1154" s="1">
        <f t="shared" si="430"/>
        <v>43.714777777777776</v>
      </c>
      <c r="L1154" s="34"/>
    </row>
    <row r="1155" spans="1:12" s="27" customFormat="1" x14ac:dyDescent="0.25">
      <c r="A1155" s="101">
        <v>3232</v>
      </c>
      <c r="B1155" s="101" t="s">
        <v>29</v>
      </c>
      <c r="C1155" s="101"/>
      <c r="D1155" s="101"/>
      <c r="E1155" s="101"/>
      <c r="F1155" s="25"/>
      <c r="G1155" s="100"/>
      <c r="H1155" s="100">
        <v>5000</v>
      </c>
      <c r="I1155" s="168">
        <v>0</v>
      </c>
      <c r="J1155" s="168">
        <f t="shared" si="430"/>
        <v>0</v>
      </c>
      <c r="L1155" s="34"/>
    </row>
    <row r="1156" spans="1:12" s="27" customFormat="1" x14ac:dyDescent="0.25">
      <c r="A1156" s="101">
        <v>3232</v>
      </c>
      <c r="B1156" s="101" t="s">
        <v>30</v>
      </c>
      <c r="C1156" s="101"/>
      <c r="D1156" s="101"/>
      <c r="E1156" s="101"/>
      <c r="F1156" s="103"/>
      <c r="G1156" s="100"/>
      <c r="H1156" s="100">
        <v>2000</v>
      </c>
      <c r="I1156" s="168">
        <v>948.71</v>
      </c>
      <c r="J1156" s="168">
        <f t="shared" ref="J1156:J1159" si="431">(I1156/H1156)*100</f>
        <v>47.435500000000005</v>
      </c>
      <c r="L1156" s="34"/>
    </row>
    <row r="1157" spans="1:12" s="27" customFormat="1" x14ac:dyDescent="0.25">
      <c r="A1157" s="27">
        <v>3233</v>
      </c>
      <c r="B1157" s="101" t="s">
        <v>298</v>
      </c>
      <c r="F1157" s="103"/>
      <c r="G1157" s="34"/>
      <c r="H1157" s="34">
        <v>25000</v>
      </c>
      <c r="I1157" s="1">
        <v>17816.25</v>
      </c>
      <c r="J1157" s="1">
        <f t="shared" si="431"/>
        <v>71.265000000000001</v>
      </c>
      <c r="L1157" s="34"/>
    </row>
    <row r="1158" spans="1:12" s="27" customFormat="1" x14ac:dyDescent="0.25">
      <c r="A1158" s="101">
        <v>3233</v>
      </c>
      <c r="B1158" s="101" t="s">
        <v>101</v>
      </c>
      <c r="C1158" s="101"/>
      <c r="D1158" s="101"/>
      <c r="E1158" s="101"/>
      <c r="F1158" s="103"/>
      <c r="G1158" s="34"/>
      <c r="H1158" s="34">
        <v>8000</v>
      </c>
      <c r="I1158" s="1">
        <v>3000</v>
      </c>
      <c r="J1158" s="1">
        <f t="shared" si="431"/>
        <v>37.5</v>
      </c>
      <c r="L1158" s="34"/>
    </row>
    <row r="1159" spans="1:12" s="27" customFormat="1" x14ac:dyDescent="0.25">
      <c r="A1159" s="27">
        <v>3234</v>
      </c>
      <c r="B1159" s="27" t="s">
        <v>23</v>
      </c>
      <c r="F1159" s="34"/>
      <c r="G1159" s="34"/>
      <c r="H1159" s="34">
        <v>4000</v>
      </c>
      <c r="I1159" s="1">
        <v>2449.08</v>
      </c>
      <c r="J1159" s="1">
        <f t="shared" si="431"/>
        <v>61.226999999999997</v>
      </c>
      <c r="L1159" s="34"/>
    </row>
    <row r="1160" spans="1:12" s="27" customFormat="1" x14ac:dyDescent="0.25">
      <c r="A1160" s="26">
        <v>3235</v>
      </c>
      <c r="B1160" s="40" t="s">
        <v>127</v>
      </c>
      <c r="F1160" s="39"/>
      <c r="G1160" s="34"/>
      <c r="H1160" s="34">
        <v>4500</v>
      </c>
      <c r="I1160" s="1">
        <v>1753.4</v>
      </c>
      <c r="J1160" s="1">
        <f t="shared" ref="J1160:J1164" si="432">(I1160/H1160)*100</f>
        <v>38.964444444444446</v>
      </c>
      <c r="L1160" s="34"/>
    </row>
    <row r="1161" spans="1:12" s="27" customFormat="1" x14ac:dyDescent="0.25">
      <c r="A1161" s="26">
        <v>3235</v>
      </c>
      <c r="B1161" s="40" t="s">
        <v>299</v>
      </c>
      <c r="F1161" s="34"/>
      <c r="G1161" s="34"/>
      <c r="H1161" s="34">
        <v>12000</v>
      </c>
      <c r="I1161" s="1">
        <v>351.58</v>
      </c>
      <c r="J1161" s="1">
        <f t="shared" si="432"/>
        <v>2.9298333333333333</v>
      </c>
      <c r="L1161" s="34"/>
    </row>
    <row r="1162" spans="1:12" s="27" customFormat="1" x14ac:dyDescent="0.25">
      <c r="A1162" s="26">
        <v>3235</v>
      </c>
      <c r="B1162" s="40" t="s">
        <v>300</v>
      </c>
      <c r="F1162" s="39"/>
      <c r="G1162" s="34"/>
      <c r="H1162" s="34">
        <v>2000</v>
      </c>
      <c r="I1162" s="1">
        <v>1647.5</v>
      </c>
      <c r="J1162" s="1">
        <f t="shared" si="432"/>
        <v>82.375</v>
      </c>
      <c r="L1162" s="34"/>
    </row>
    <row r="1163" spans="1:12" s="27" customFormat="1" x14ac:dyDescent="0.25">
      <c r="A1163" s="27">
        <v>3237</v>
      </c>
      <c r="B1163" s="27" t="s">
        <v>25</v>
      </c>
      <c r="F1163" s="34"/>
      <c r="G1163" s="101"/>
      <c r="H1163" s="34">
        <v>8000</v>
      </c>
      <c r="I1163" s="1">
        <v>1471.98</v>
      </c>
      <c r="J1163" s="1">
        <f t="shared" si="432"/>
        <v>18.399750000000001</v>
      </c>
      <c r="L1163" s="34"/>
    </row>
    <row r="1164" spans="1:12" s="27" customFormat="1" x14ac:dyDescent="0.25">
      <c r="A1164" s="26">
        <v>3237</v>
      </c>
      <c r="B1164" s="102" t="s">
        <v>511</v>
      </c>
      <c r="F1164" s="34"/>
      <c r="G1164" s="101"/>
      <c r="H1164" s="34">
        <v>6000</v>
      </c>
      <c r="I1164" s="1">
        <v>5000</v>
      </c>
      <c r="J1164" s="1">
        <f t="shared" si="432"/>
        <v>83.333333333333343</v>
      </c>
      <c r="L1164" s="34"/>
    </row>
    <row r="1165" spans="1:12" s="27" customFormat="1" x14ac:dyDescent="0.25">
      <c r="A1165" s="26">
        <v>3237</v>
      </c>
      <c r="B1165" s="40" t="s">
        <v>301</v>
      </c>
      <c r="F1165" s="34"/>
      <c r="G1165" s="101"/>
      <c r="H1165" s="34">
        <v>15000</v>
      </c>
      <c r="I1165" s="1">
        <v>3701</v>
      </c>
      <c r="J1165" s="1">
        <f t="shared" ref="J1165:J1178" si="433">(I1165/H1165)*100</f>
        <v>24.673333333333332</v>
      </c>
      <c r="L1165" s="34"/>
    </row>
    <row r="1166" spans="1:12" s="27" customFormat="1" x14ac:dyDescent="0.25">
      <c r="A1166" s="26">
        <v>3237</v>
      </c>
      <c r="B1166" s="40" t="s">
        <v>302</v>
      </c>
      <c r="F1166" s="34"/>
      <c r="G1166" s="101"/>
      <c r="H1166" s="34">
        <v>5000</v>
      </c>
      <c r="I1166" s="1">
        <v>3750</v>
      </c>
      <c r="J1166" s="1">
        <f t="shared" si="433"/>
        <v>75</v>
      </c>
      <c r="L1166" s="34"/>
    </row>
    <row r="1167" spans="1:12" s="27" customFormat="1" x14ac:dyDescent="0.25">
      <c r="A1167" s="27">
        <v>3238</v>
      </c>
      <c r="B1167" s="27" t="s">
        <v>84</v>
      </c>
      <c r="F1167" s="34"/>
      <c r="G1167" s="34"/>
      <c r="H1167" s="34">
        <v>4000</v>
      </c>
      <c r="I1167" s="1">
        <v>1675.64</v>
      </c>
      <c r="J1167" s="1">
        <f t="shared" si="433"/>
        <v>41.890999999999998</v>
      </c>
      <c r="L1167" s="34"/>
    </row>
    <row r="1168" spans="1:12" s="27" customFormat="1" x14ac:dyDescent="0.25">
      <c r="A1168" s="27">
        <v>3239</v>
      </c>
      <c r="B1168" s="27" t="s">
        <v>65</v>
      </c>
      <c r="F1168" s="34"/>
      <c r="G1168" s="33"/>
      <c r="H1168" s="34">
        <v>3000</v>
      </c>
      <c r="I1168" s="1">
        <v>975</v>
      </c>
      <c r="J1168" s="1">
        <f t="shared" si="433"/>
        <v>32.5</v>
      </c>
      <c r="L1168" s="34"/>
    </row>
    <row r="1169" spans="1:12" s="27" customFormat="1" x14ac:dyDescent="0.25">
      <c r="A1169" s="101">
        <v>3239</v>
      </c>
      <c r="B1169" s="101" t="s">
        <v>102</v>
      </c>
      <c r="C1169" s="101"/>
      <c r="D1169" s="101"/>
      <c r="E1169" s="101"/>
      <c r="F1169" s="100"/>
      <c r="G1169" s="34"/>
      <c r="H1169" s="34">
        <v>7000</v>
      </c>
      <c r="I1169" s="1">
        <v>3500</v>
      </c>
      <c r="J1169" s="1">
        <f t="shared" si="433"/>
        <v>50</v>
      </c>
      <c r="L1169" s="34"/>
    </row>
    <row r="1170" spans="1:12" s="27" customFormat="1" x14ac:dyDescent="0.25">
      <c r="A1170" s="27">
        <v>3239</v>
      </c>
      <c r="B1170" s="101" t="s">
        <v>103</v>
      </c>
      <c r="F1170" s="103"/>
      <c r="G1170" s="34"/>
      <c r="H1170" s="34">
        <v>1000</v>
      </c>
      <c r="I1170" s="168">
        <v>641.27</v>
      </c>
      <c r="J1170" s="168">
        <f t="shared" si="433"/>
        <v>64.126999999999995</v>
      </c>
      <c r="L1170" s="34"/>
    </row>
    <row r="1171" spans="1:12" s="27" customFormat="1" x14ac:dyDescent="0.25">
      <c r="A1171" s="26">
        <v>3239</v>
      </c>
      <c r="B1171" s="102" t="s">
        <v>303</v>
      </c>
      <c r="F1171" s="103"/>
      <c r="G1171" s="34"/>
      <c r="H1171" s="34">
        <v>1000</v>
      </c>
      <c r="I1171" s="168">
        <v>360.57</v>
      </c>
      <c r="J1171" s="168">
        <f t="shared" si="433"/>
        <v>36.057000000000002</v>
      </c>
      <c r="L1171" s="34"/>
    </row>
    <row r="1172" spans="1:12" s="27" customFormat="1" x14ac:dyDescent="0.25">
      <c r="A1172" s="26">
        <v>3239</v>
      </c>
      <c r="B1172" s="102" t="s">
        <v>220</v>
      </c>
      <c r="F1172" s="34"/>
      <c r="G1172" s="34"/>
      <c r="H1172" s="34">
        <v>2000</v>
      </c>
      <c r="I1172" s="168">
        <v>0</v>
      </c>
      <c r="J1172" s="168">
        <f t="shared" si="433"/>
        <v>0</v>
      </c>
      <c r="L1172" s="34"/>
    </row>
    <row r="1173" spans="1:12" s="27" customFormat="1" x14ac:dyDescent="0.25">
      <c r="A1173" s="26">
        <v>3239</v>
      </c>
      <c r="B1173" s="102" t="s">
        <v>304</v>
      </c>
      <c r="F1173" s="39"/>
      <c r="G1173" s="34"/>
      <c r="H1173" s="34">
        <v>26000</v>
      </c>
      <c r="I1173" s="1">
        <v>17405.05</v>
      </c>
      <c r="J1173" s="1">
        <f t="shared" si="433"/>
        <v>66.942499999999995</v>
      </c>
      <c r="L1173" s="34"/>
    </row>
    <row r="1174" spans="1:12" s="27" customFormat="1" x14ac:dyDescent="0.25">
      <c r="A1174" s="26">
        <v>3239</v>
      </c>
      <c r="B1174" s="102" t="s">
        <v>305</v>
      </c>
      <c r="F1174" s="34"/>
      <c r="G1174" s="34"/>
      <c r="H1174" s="34">
        <v>4000</v>
      </c>
      <c r="I1174" s="1">
        <v>0</v>
      </c>
      <c r="J1174" s="1">
        <f t="shared" si="433"/>
        <v>0</v>
      </c>
      <c r="L1174" s="34"/>
    </row>
    <row r="1175" spans="1:12" s="27" customFormat="1" x14ac:dyDescent="0.25">
      <c r="A1175" s="28">
        <v>329</v>
      </c>
      <c r="B1175" s="28" t="s">
        <v>137</v>
      </c>
      <c r="C1175" s="28"/>
      <c r="D1175" s="28"/>
      <c r="E1175" s="28"/>
      <c r="F1175" s="33"/>
      <c r="G1175" s="33">
        <f t="shared" ref="G1175" si="434">SUM(G1176:G1178)</f>
        <v>0</v>
      </c>
      <c r="H1175" s="33">
        <f>SUM(H1176:H1178)</f>
        <v>52000</v>
      </c>
      <c r="I1175" s="33">
        <f>SUM(I1176:I1178)</f>
        <v>30421.97</v>
      </c>
      <c r="J1175" s="33">
        <f t="shared" si="433"/>
        <v>58.503788461538463</v>
      </c>
      <c r="L1175" s="34"/>
    </row>
    <row r="1176" spans="1:12" s="27" customFormat="1" x14ac:dyDescent="0.25">
      <c r="A1176" s="101">
        <v>3292</v>
      </c>
      <c r="B1176" s="101" t="s">
        <v>31</v>
      </c>
      <c r="C1176" s="101"/>
      <c r="D1176" s="101"/>
      <c r="E1176" s="101"/>
      <c r="F1176" s="100"/>
      <c r="G1176" s="100"/>
      <c r="H1176" s="100">
        <v>8000</v>
      </c>
      <c r="I1176" s="168">
        <v>5942.02</v>
      </c>
      <c r="J1176" s="168">
        <f t="shared" si="433"/>
        <v>74.27525</v>
      </c>
      <c r="L1176" s="34"/>
    </row>
    <row r="1177" spans="1:12" s="27" customFormat="1" x14ac:dyDescent="0.25">
      <c r="A1177" s="27">
        <v>3293</v>
      </c>
      <c r="B1177" s="27" t="s">
        <v>26</v>
      </c>
      <c r="F1177" s="34"/>
      <c r="G1177" s="33"/>
      <c r="H1177" s="34">
        <v>2000</v>
      </c>
      <c r="I1177" s="1">
        <v>730.82</v>
      </c>
      <c r="J1177" s="1">
        <f t="shared" si="433"/>
        <v>36.541000000000004</v>
      </c>
      <c r="L1177" s="34"/>
    </row>
    <row r="1178" spans="1:12" s="27" customFormat="1" x14ac:dyDescent="0.25">
      <c r="A1178" s="27">
        <v>3294</v>
      </c>
      <c r="B1178" s="101" t="s">
        <v>306</v>
      </c>
      <c r="F1178" s="34"/>
      <c r="G1178" s="34"/>
      <c r="H1178" s="34">
        <v>42000</v>
      </c>
      <c r="I1178" s="1">
        <v>23749.13</v>
      </c>
      <c r="J1178" s="1">
        <f t="shared" si="433"/>
        <v>56.545547619047618</v>
      </c>
      <c r="L1178" s="34"/>
    </row>
    <row r="1179" spans="1:12" s="27" customFormat="1" x14ac:dyDescent="0.25">
      <c r="B1179" s="101"/>
      <c r="F1179" s="34"/>
      <c r="G1179" s="34"/>
      <c r="H1179" s="34"/>
      <c r="I1179" s="1"/>
      <c r="J1179" s="1"/>
      <c r="L1179" s="34"/>
    </row>
    <row r="1180" spans="1:12" s="27" customFormat="1" x14ac:dyDescent="0.25">
      <c r="B1180" s="101"/>
      <c r="F1180" s="34"/>
      <c r="G1180" s="34"/>
      <c r="H1180" s="34"/>
      <c r="I1180" s="1"/>
      <c r="J1180" s="1"/>
      <c r="L1180" s="34"/>
    </row>
    <row r="1181" spans="1:12" s="27" customFormat="1" ht="13.8" x14ac:dyDescent="0.25">
      <c r="A1181" s="31"/>
      <c r="B1181" s="31"/>
      <c r="C1181" s="31"/>
      <c r="D1181" s="31"/>
      <c r="E1181" s="31"/>
      <c r="F1181" s="32"/>
      <c r="G1181" s="33"/>
      <c r="H1181" s="33"/>
      <c r="I1181" s="1"/>
      <c r="J1181" s="1"/>
      <c r="L1181" s="34"/>
    </row>
    <row r="1182" spans="1:12" s="27" customFormat="1" x14ac:dyDescent="0.25">
      <c r="A1182" s="28">
        <v>3</v>
      </c>
      <c r="B1182" s="28" t="s">
        <v>2</v>
      </c>
      <c r="C1182" s="28"/>
      <c r="D1182" s="28"/>
      <c r="E1182" s="28"/>
      <c r="F1182" s="33"/>
      <c r="G1182" s="33">
        <f t="shared" ref="G1182:I1184" si="435">G1183</f>
        <v>0</v>
      </c>
      <c r="H1182" s="33">
        <f t="shared" si="435"/>
        <v>7000</v>
      </c>
      <c r="I1182" s="33">
        <f t="shared" si="435"/>
        <v>954.5</v>
      </c>
      <c r="J1182" s="33">
        <f t="shared" ref="J1182:J1185" si="436">(I1182/H1182)*100</f>
        <v>13.635714285714284</v>
      </c>
      <c r="L1182" s="34"/>
    </row>
    <row r="1183" spans="1:12" s="27" customFormat="1" x14ac:dyDescent="0.25">
      <c r="A1183" s="28">
        <v>32</v>
      </c>
      <c r="B1183" s="28" t="s">
        <v>7</v>
      </c>
      <c r="C1183" s="28"/>
      <c r="D1183" s="28"/>
      <c r="E1183" s="28"/>
      <c r="F1183" s="33"/>
      <c r="G1183" s="33">
        <f t="shared" si="435"/>
        <v>0</v>
      </c>
      <c r="H1183" s="33">
        <f t="shared" si="435"/>
        <v>7000</v>
      </c>
      <c r="I1183" s="33">
        <f t="shared" si="435"/>
        <v>954.5</v>
      </c>
      <c r="J1183" s="33">
        <f t="shared" si="436"/>
        <v>13.635714285714284</v>
      </c>
      <c r="L1183" s="34"/>
    </row>
    <row r="1184" spans="1:12" s="27" customFormat="1" x14ac:dyDescent="0.25">
      <c r="A1184" s="28">
        <v>329</v>
      </c>
      <c r="B1184" s="28" t="s">
        <v>137</v>
      </c>
      <c r="C1184" s="28"/>
      <c r="D1184" s="28"/>
      <c r="E1184" s="28"/>
      <c r="F1184" s="33"/>
      <c r="G1184" s="33">
        <f t="shared" si="435"/>
        <v>0</v>
      </c>
      <c r="H1184" s="33">
        <f t="shared" si="435"/>
        <v>7000</v>
      </c>
      <c r="I1184" s="33">
        <f t="shared" si="435"/>
        <v>954.5</v>
      </c>
      <c r="J1184" s="33">
        <f t="shared" si="436"/>
        <v>13.635714285714284</v>
      </c>
      <c r="L1184" s="34"/>
    </row>
    <row r="1185" spans="1:12" s="27" customFormat="1" x14ac:dyDescent="0.25">
      <c r="A1185" s="27">
        <v>3295</v>
      </c>
      <c r="B1185" s="27" t="s">
        <v>87</v>
      </c>
      <c r="F1185" s="34"/>
      <c r="G1185" s="33"/>
      <c r="H1185" s="34">
        <v>7000</v>
      </c>
      <c r="I1185" s="1">
        <v>954.5</v>
      </c>
      <c r="J1185" s="1">
        <f t="shared" si="436"/>
        <v>13.635714285714284</v>
      </c>
      <c r="L1185" s="34"/>
    </row>
    <row r="1186" spans="1:12" s="27" customFormat="1" x14ac:dyDescent="0.25">
      <c r="F1186" s="34"/>
      <c r="G1186" s="33"/>
      <c r="H1186" s="34"/>
      <c r="I1186" s="1"/>
      <c r="J1186" s="1"/>
      <c r="L1186" s="34"/>
    </row>
    <row r="1187" spans="1:12" s="27" customFormat="1" x14ac:dyDescent="0.25">
      <c r="A1187" s="28">
        <v>34</v>
      </c>
      <c r="B1187" s="28" t="s">
        <v>27</v>
      </c>
      <c r="C1187" s="28"/>
      <c r="D1187" s="28"/>
      <c r="E1187" s="28"/>
      <c r="F1187" s="33"/>
      <c r="G1187" s="33">
        <f t="shared" ref="G1187:I1187" si="437">G1188</f>
        <v>0</v>
      </c>
      <c r="H1187" s="33">
        <f t="shared" si="437"/>
        <v>18000</v>
      </c>
      <c r="I1187" s="33">
        <f t="shared" si="437"/>
        <v>7592.45</v>
      </c>
      <c r="J1187" s="33">
        <f t="shared" ref="J1187:J1189" si="438">(I1187/H1187)*100</f>
        <v>42.180277777777775</v>
      </c>
      <c r="L1187" s="34"/>
    </row>
    <row r="1188" spans="1:12" s="27" customFormat="1" x14ac:dyDescent="0.25">
      <c r="A1188" s="28">
        <v>343</v>
      </c>
      <c r="B1188" s="28" t="s">
        <v>76</v>
      </c>
      <c r="C1188" s="28"/>
      <c r="D1188" s="28"/>
      <c r="E1188" s="28"/>
      <c r="F1188" s="33"/>
      <c r="G1188" s="33">
        <f t="shared" ref="G1188:I1188" si="439">SUM(G1189:G1191)</f>
        <v>0</v>
      </c>
      <c r="H1188" s="33">
        <f t="shared" si="439"/>
        <v>18000</v>
      </c>
      <c r="I1188" s="33">
        <f t="shared" si="439"/>
        <v>7592.45</v>
      </c>
      <c r="J1188" s="33">
        <f t="shared" si="438"/>
        <v>42.180277777777775</v>
      </c>
      <c r="L1188" s="34"/>
    </row>
    <row r="1189" spans="1:12" s="27" customFormat="1" x14ac:dyDescent="0.25">
      <c r="A1189" s="27">
        <v>3431</v>
      </c>
      <c r="B1189" s="27" t="s">
        <v>28</v>
      </c>
      <c r="F1189" s="34"/>
      <c r="G1189" s="34"/>
      <c r="H1189" s="34">
        <v>14000</v>
      </c>
      <c r="I1189" s="1">
        <v>7312.45</v>
      </c>
      <c r="J1189" s="1">
        <f t="shared" si="438"/>
        <v>52.231785714285714</v>
      </c>
      <c r="L1189" s="34"/>
    </row>
    <row r="1190" spans="1:12" s="27" customFormat="1" x14ac:dyDescent="0.25">
      <c r="A1190" s="27">
        <v>3433</v>
      </c>
      <c r="B1190" s="27" t="s">
        <v>104</v>
      </c>
      <c r="F1190" s="34"/>
      <c r="G1190" s="34"/>
      <c r="H1190" s="34"/>
      <c r="I1190" s="1"/>
      <c r="J1190" s="1"/>
      <c r="L1190" s="34"/>
    </row>
    <row r="1191" spans="1:12" s="27" customFormat="1" x14ac:dyDescent="0.25">
      <c r="A1191" s="27">
        <v>3434</v>
      </c>
      <c r="B1191" s="27" t="s">
        <v>59</v>
      </c>
      <c r="F1191" s="34"/>
      <c r="G1191" s="33"/>
      <c r="H1191" s="34">
        <v>4000</v>
      </c>
      <c r="I1191" s="1">
        <v>280</v>
      </c>
      <c r="J1191" s="1">
        <f t="shared" ref="J1191" si="440">(I1191/H1191)*100</f>
        <v>7.0000000000000009</v>
      </c>
      <c r="L1191" s="34"/>
    </row>
    <row r="1192" spans="1:12" s="27" customFormat="1" x14ac:dyDescent="0.25">
      <c r="F1192" s="34"/>
      <c r="G1192" s="33"/>
      <c r="H1192" s="34"/>
      <c r="I1192" s="1"/>
      <c r="J1192" s="1"/>
      <c r="L1192" s="34"/>
    </row>
    <row r="1193" spans="1:12" s="27" customFormat="1" x14ac:dyDescent="0.25">
      <c r="F1193" s="34"/>
      <c r="G1193" s="33"/>
      <c r="H1193" s="34"/>
      <c r="I1193" s="1"/>
      <c r="J1193" s="1"/>
      <c r="L1193" s="34"/>
    </row>
    <row r="1194" spans="1:12" s="27" customFormat="1" x14ac:dyDescent="0.25">
      <c r="A1194" s="28">
        <v>4</v>
      </c>
      <c r="B1194" s="28" t="s">
        <v>206</v>
      </c>
      <c r="C1194" s="28"/>
      <c r="D1194" s="28"/>
      <c r="E1194" s="28"/>
      <c r="F1194" s="33"/>
      <c r="G1194" s="33">
        <f t="shared" ref="G1194:I1196" si="441">G1195</f>
        <v>0</v>
      </c>
      <c r="H1194" s="33">
        <f t="shared" si="441"/>
        <v>200000</v>
      </c>
      <c r="I1194" s="33">
        <f t="shared" si="441"/>
        <v>12375</v>
      </c>
      <c r="J1194" s="33">
        <f t="shared" ref="J1194:J1197" si="442">(I1194/H1194)*100</f>
        <v>6.1875</v>
      </c>
      <c r="L1194" s="34"/>
    </row>
    <row r="1195" spans="1:12" s="27" customFormat="1" x14ac:dyDescent="0.25">
      <c r="A1195" s="28">
        <v>42</v>
      </c>
      <c r="B1195" s="28" t="s">
        <v>530</v>
      </c>
      <c r="C1195" s="28"/>
      <c r="D1195" s="28"/>
      <c r="E1195" s="28"/>
      <c r="F1195" s="33"/>
      <c r="G1195" s="33">
        <f t="shared" si="441"/>
        <v>0</v>
      </c>
      <c r="H1195" s="33">
        <f t="shared" si="441"/>
        <v>200000</v>
      </c>
      <c r="I1195" s="33">
        <f t="shared" si="441"/>
        <v>12375</v>
      </c>
      <c r="J1195" s="33">
        <f t="shared" si="442"/>
        <v>6.1875</v>
      </c>
      <c r="L1195" s="34"/>
    </row>
    <row r="1196" spans="1:12" s="27" customFormat="1" x14ac:dyDescent="0.25">
      <c r="A1196" s="28">
        <v>426</v>
      </c>
      <c r="B1196" s="28" t="s">
        <v>309</v>
      </c>
      <c r="C1196" s="28"/>
      <c r="D1196" s="28"/>
      <c r="E1196" s="28"/>
      <c r="F1196" s="33"/>
      <c r="G1196" s="33">
        <f t="shared" si="441"/>
        <v>0</v>
      </c>
      <c r="H1196" s="33">
        <f t="shared" si="441"/>
        <v>200000</v>
      </c>
      <c r="I1196" s="33">
        <f t="shared" si="441"/>
        <v>12375</v>
      </c>
      <c r="J1196" s="33">
        <f t="shared" si="442"/>
        <v>6.1875</v>
      </c>
      <c r="L1196" s="34"/>
    </row>
    <row r="1197" spans="1:12" s="27" customFormat="1" x14ac:dyDescent="0.25">
      <c r="A1197" s="27">
        <v>4263</v>
      </c>
      <c r="B1197" s="101" t="s">
        <v>310</v>
      </c>
      <c r="F1197" s="34"/>
      <c r="G1197" s="33"/>
      <c r="H1197" s="34">
        <v>200000</v>
      </c>
      <c r="I1197" s="1">
        <v>12375</v>
      </c>
      <c r="J1197" s="1">
        <f t="shared" si="442"/>
        <v>6.1875</v>
      </c>
      <c r="L1197" s="34"/>
    </row>
    <row r="1198" spans="1:12" s="27" customFormat="1" x14ac:dyDescent="0.25">
      <c r="B1198" s="101"/>
      <c r="F1198" s="34"/>
      <c r="G1198" s="33"/>
      <c r="H1198" s="34"/>
      <c r="I1198" s="1"/>
      <c r="J1198" s="1"/>
      <c r="L1198" s="34"/>
    </row>
    <row r="1199" spans="1:12" s="27" customFormat="1" x14ac:dyDescent="0.25">
      <c r="A1199" s="24">
        <v>4</v>
      </c>
      <c r="B1199" s="28" t="s">
        <v>206</v>
      </c>
      <c r="C1199" s="28"/>
      <c r="D1199" s="28"/>
      <c r="E1199" s="28"/>
      <c r="F1199" s="33"/>
      <c r="G1199" s="33"/>
      <c r="H1199" s="33">
        <f t="shared" ref="H1199:I1201" si="443">H1200</f>
        <v>30000</v>
      </c>
      <c r="I1199" s="33">
        <f t="shared" si="443"/>
        <v>24502.9</v>
      </c>
      <c r="J1199" s="33">
        <f t="shared" ref="J1199:J1202" si="444">(I1199/H1199)*100</f>
        <v>81.676333333333346</v>
      </c>
      <c r="L1199" s="34"/>
    </row>
    <row r="1200" spans="1:12" s="27" customFormat="1" x14ac:dyDescent="0.25">
      <c r="A1200" s="24">
        <v>42</v>
      </c>
      <c r="B1200" s="28" t="s">
        <v>531</v>
      </c>
      <c r="C1200" s="28"/>
      <c r="D1200" s="28"/>
      <c r="E1200" s="28"/>
      <c r="F1200" s="33"/>
      <c r="G1200" s="33"/>
      <c r="H1200" s="33">
        <f t="shared" si="443"/>
        <v>30000</v>
      </c>
      <c r="I1200" s="33">
        <f t="shared" si="443"/>
        <v>24502.9</v>
      </c>
      <c r="J1200" s="33">
        <f t="shared" si="444"/>
        <v>81.676333333333346</v>
      </c>
      <c r="L1200" s="34"/>
    </row>
    <row r="1201" spans="1:12" s="27" customFormat="1" x14ac:dyDescent="0.25">
      <c r="A1201" s="24">
        <v>422</v>
      </c>
      <c r="B1201" s="24" t="s">
        <v>80</v>
      </c>
      <c r="C1201" s="28"/>
      <c r="D1201" s="28"/>
      <c r="E1201" s="28"/>
      <c r="F1201" s="33"/>
      <c r="G1201" s="33"/>
      <c r="H1201" s="33">
        <f t="shared" si="443"/>
        <v>30000</v>
      </c>
      <c r="I1201" s="33">
        <f t="shared" si="443"/>
        <v>24502.9</v>
      </c>
      <c r="J1201" s="33">
        <f t="shared" si="444"/>
        <v>81.676333333333346</v>
      </c>
      <c r="L1201" s="34"/>
    </row>
    <row r="1202" spans="1:12" s="27" customFormat="1" x14ac:dyDescent="0.25">
      <c r="A1202" s="102">
        <v>4221</v>
      </c>
      <c r="B1202" s="102" t="s">
        <v>513</v>
      </c>
      <c r="F1202" s="34"/>
      <c r="G1202" s="33"/>
      <c r="H1202" s="34">
        <v>30000</v>
      </c>
      <c r="I1202" s="1">
        <v>24502.9</v>
      </c>
      <c r="J1202" s="1">
        <f t="shared" si="444"/>
        <v>81.676333333333346</v>
      </c>
      <c r="L1202" s="34"/>
    </row>
    <row r="1203" spans="1:12" s="27" customFormat="1" x14ac:dyDescent="0.25">
      <c r="A1203" s="102"/>
      <c r="B1203" s="102"/>
      <c r="F1203" s="34"/>
      <c r="G1203" s="33"/>
      <c r="H1203" s="34"/>
      <c r="I1203" s="1"/>
      <c r="J1203" s="1"/>
      <c r="L1203" s="34"/>
    </row>
    <row r="1204" spans="1:12" s="27" customFormat="1" x14ac:dyDescent="0.25">
      <c r="A1204" s="24">
        <v>426</v>
      </c>
      <c r="B1204" s="24" t="s">
        <v>566</v>
      </c>
      <c r="C1204" s="28"/>
      <c r="D1204" s="28"/>
      <c r="E1204" s="28"/>
      <c r="F1204" s="33"/>
      <c r="G1204" s="33"/>
      <c r="H1204" s="33">
        <f t="shared" ref="H1204:I1204" si="445">H1205</f>
        <v>10000</v>
      </c>
      <c r="I1204" s="33">
        <f t="shared" si="445"/>
        <v>9647</v>
      </c>
      <c r="J1204" s="33">
        <f t="shared" ref="J1204:J1205" si="446">(I1204/H1204)*100</f>
        <v>96.47</v>
      </c>
      <c r="L1204" s="34"/>
    </row>
    <row r="1205" spans="1:12" s="27" customFormat="1" x14ac:dyDescent="0.25">
      <c r="A1205" s="102">
        <v>4262</v>
      </c>
      <c r="B1205" s="102" t="s">
        <v>567</v>
      </c>
      <c r="F1205" s="34"/>
      <c r="G1205" s="33"/>
      <c r="H1205" s="34">
        <v>10000</v>
      </c>
      <c r="I1205" s="1">
        <v>9647</v>
      </c>
      <c r="J1205" s="1">
        <f t="shared" si="446"/>
        <v>96.47</v>
      </c>
      <c r="L1205" s="34"/>
    </row>
    <row r="1206" spans="1:12" s="27" customFormat="1" x14ac:dyDescent="0.25">
      <c r="A1206" s="102"/>
      <c r="B1206" s="102"/>
      <c r="F1206" s="34"/>
      <c r="G1206" s="33"/>
      <c r="H1206" s="34"/>
      <c r="I1206" s="1"/>
      <c r="J1206" s="1"/>
      <c r="L1206" s="34"/>
    </row>
    <row r="1207" spans="1:12" s="27" customFormat="1" x14ac:dyDescent="0.25">
      <c r="A1207" s="102"/>
      <c r="B1207" s="102"/>
      <c r="F1207" s="34"/>
      <c r="G1207" s="33"/>
      <c r="H1207" s="34"/>
      <c r="I1207" s="1"/>
      <c r="J1207" s="1"/>
      <c r="L1207" s="34"/>
    </row>
    <row r="1208" spans="1:12" s="27" customFormat="1" x14ac:dyDescent="0.25">
      <c r="B1208" s="101"/>
      <c r="F1208" s="34"/>
      <c r="G1208" s="34"/>
      <c r="H1208" s="34"/>
      <c r="I1208" s="1"/>
      <c r="J1208" s="1"/>
      <c r="L1208" s="34"/>
    </row>
    <row r="1209" spans="1:12" s="27" customFormat="1" ht="13.8" x14ac:dyDescent="0.25">
      <c r="A1209" s="155" t="s">
        <v>311</v>
      </c>
      <c r="B1209" s="155"/>
      <c r="C1209" s="155"/>
      <c r="D1209" s="155"/>
      <c r="E1209" s="155"/>
      <c r="F1209" s="156"/>
      <c r="G1209" s="156" t="e">
        <f>#REF!</f>
        <v>#REF!</v>
      </c>
      <c r="H1209" s="156">
        <v>63000</v>
      </c>
      <c r="I1209" s="156">
        <v>0</v>
      </c>
      <c r="J1209" s="156">
        <f t="shared" ref="J1209" si="447">(I1209/H1209)*100</f>
        <v>0</v>
      </c>
      <c r="L1209" s="34"/>
    </row>
    <row r="1210" spans="1:12" s="27" customFormat="1" ht="13.8" x14ac:dyDescent="0.25">
      <c r="A1210" s="155"/>
      <c r="B1210" s="155" t="s">
        <v>312</v>
      </c>
      <c r="C1210" s="155"/>
      <c r="D1210" s="155"/>
      <c r="E1210" s="155"/>
      <c r="F1210" s="172"/>
      <c r="G1210" s="155"/>
      <c r="H1210" s="181"/>
      <c r="I1210" s="182"/>
      <c r="J1210" s="182"/>
      <c r="L1210" s="34"/>
    </row>
    <row r="1211" spans="1:12" s="27" customFormat="1" x14ac:dyDescent="0.25">
      <c r="B1211" s="101"/>
      <c r="F1211" s="34"/>
      <c r="G1211" s="34"/>
      <c r="H1211" s="34"/>
      <c r="I1211" s="1"/>
      <c r="J1211" s="1"/>
      <c r="L1211" s="34"/>
    </row>
    <row r="1212" spans="1:12" s="27" customFormat="1" x14ac:dyDescent="0.25">
      <c r="F1212" s="34"/>
      <c r="G1212" s="33"/>
      <c r="H1212" s="34"/>
      <c r="I1212" s="1"/>
      <c r="J1212" s="1"/>
      <c r="L1212" s="34"/>
    </row>
    <row r="1213" spans="1:12" s="27" customFormat="1" x14ac:dyDescent="0.25">
      <c r="A1213" s="28">
        <v>31</v>
      </c>
      <c r="B1213" s="28" t="s">
        <v>315</v>
      </c>
      <c r="C1213" s="28"/>
      <c r="D1213" s="28"/>
      <c r="E1213" s="28"/>
      <c r="F1213" s="33"/>
      <c r="G1213" s="33">
        <f t="shared" ref="G1213" si="448">G1214+G1218+G1220</f>
        <v>0</v>
      </c>
      <c r="H1213" s="33">
        <f>H1214+H1218+H1220</f>
        <v>62000</v>
      </c>
      <c r="I1213" s="33">
        <f t="shared" ref="I1213" si="449">I1214+I1218+I1220</f>
        <v>0</v>
      </c>
      <c r="J1213" s="33">
        <f t="shared" ref="J1213:J1216" si="450">(I1213/H1213)*100</f>
        <v>0</v>
      </c>
      <c r="L1213" s="34"/>
    </row>
    <row r="1214" spans="1:12" s="27" customFormat="1" x14ac:dyDescent="0.25">
      <c r="A1214" s="28">
        <v>311</v>
      </c>
      <c r="B1214" s="28" t="s">
        <v>94</v>
      </c>
      <c r="C1214" s="28"/>
      <c r="D1214" s="28"/>
      <c r="E1214" s="28"/>
      <c r="F1214" s="33"/>
      <c r="G1214" s="33">
        <f t="shared" ref="G1214" si="451">SUM(G1215:G1217)</f>
        <v>0</v>
      </c>
      <c r="H1214" s="33">
        <f>SUM(H1215:H1217)</f>
        <v>49000</v>
      </c>
      <c r="I1214" s="33">
        <f t="shared" ref="I1214" si="452">SUM(I1215:I1217)</f>
        <v>0</v>
      </c>
      <c r="J1214" s="33">
        <f t="shared" si="450"/>
        <v>0</v>
      </c>
      <c r="L1214" s="34"/>
    </row>
    <row r="1215" spans="1:12" s="27" customFormat="1" x14ac:dyDescent="0.25">
      <c r="A1215" s="27">
        <v>3111</v>
      </c>
      <c r="B1215" s="27" t="s">
        <v>15</v>
      </c>
      <c r="F1215" s="34"/>
      <c r="G1215" s="34"/>
      <c r="H1215" s="34">
        <v>39000</v>
      </c>
      <c r="I1215" s="168">
        <v>0</v>
      </c>
      <c r="J1215" s="168">
        <f t="shared" si="450"/>
        <v>0</v>
      </c>
      <c r="L1215" s="34"/>
    </row>
    <row r="1216" spans="1:12" s="27" customFormat="1" x14ac:dyDescent="0.25">
      <c r="A1216" s="27">
        <v>3111</v>
      </c>
      <c r="B1216" s="27" t="s">
        <v>5</v>
      </c>
      <c r="F1216" s="34"/>
      <c r="G1216" s="34"/>
      <c r="H1216" s="34">
        <v>10000</v>
      </c>
      <c r="I1216" s="1">
        <v>0</v>
      </c>
      <c r="J1216" s="1">
        <f t="shared" si="450"/>
        <v>0</v>
      </c>
      <c r="L1216" s="34"/>
    </row>
    <row r="1217" spans="1:12" s="27" customFormat="1" x14ac:dyDescent="0.25">
      <c r="A1217" s="27">
        <v>3111</v>
      </c>
      <c r="B1217" s="27" t="s">
        <v>4</v>
      </c>
      <c r="F1217" s="34"/>
      <c r="G1217" s="34"/>
      <c r="H1217" s="34"/>
      <c r="I1217" s="1"/>
      <c r="J1217" s="1"/>
      <c r="L1217" s="34"/>
    </row>
    <row r="1218" spans="1:12" s="27" customFormat="1" hidden="1" x14ac:dyDescent="0.25">
      <c r="A1218" s="24">
        <v>312</v>
      </c>
      <c r="B1218" s="24" t="s">
        <v>96</v>
      </c>
      <c r="C1218" s="28"/>
      <c r="D1218" s="28"/>
      <c r="E1218" s="28"/>
      <c r="F1218" s="33"/>
      <c r="G1218" s="33">
        <f t="shared" ref="G1218" si="453">G1219</f>
        <v>0</v>
      </c>
      <c r="H1218" s="33">
        <f>H1219</f>
        <v>0</v>
      </c>
      <c r="I1218" s="33">
        <f t="shared" ref="I1218" si="454">I1219</f>
        <v>0</v>
      </c>
      <c r="J1218" s="33">
        <v>0</v>
      </c>
      <c r="L1218" s="34"/>
    </row>
    <row r="1219" spans="1:12" s="27" customFormat="1" hidden="1" x14ac:dyDescent="0.25">
      <c r="A1219" s="26">
        <v>3121</v>
      </c>
      <c r="B1219" s="40" t="s">
        <v>316</v>
      </c>
      <c r="F1219" s="34"/>
      <c r="G1219" s="34"/>
      <c r="H1219" s="34">
        <v>0</v>
      </c>
      <c r="I1219" s="1">
        <v>0</v>
      </c>
      <c r="J1219" s="1">
        <v>0</v>
      </c>
      <c r="L1219" s="34"/>
    </row>
    <row r="1220" spans="1:12" s="27" customFormat="1" x14ac:dyDescent="0.25">
      <c r="A1220" s="28">
        <v>313</v>
      </c>
      <c r="B1220" s="28" t="s">
        <v>71</v>
      </c>
      <c r="C1220" s="28"/>
      <c r="D1220" s="28"/>
      <c r="E1220" s="28"/>
      <c r="F1220" s="33"/>
      <c r="G1220" s="33">
        <f t="shared" ref="G1220" si="455">SUM(G1221:G1222)</f>
        <v>0</v>
      </c>
      <c r="H1220" s="33">
        <f>SUM(H1221:H1222)</f>
        <v>13000</v>
      </c>
      <c r="I1220" s="33">
        <f t="shared" ref="I1220" si="456">SUM(I1221:I1222)</f>
        <v>0</v>
      </c>
      <c r="J1220" s="33">
        <f t="shared" ref="J1220:J1221" si="457">(I1220/H1220)*100</f>
        <v>0</v>
      </c>
      <c r="L1220" s="34"/>
    </row>
    <row r="1221" spans="1:12" s="27" customFormat="1" x14ac:dyDescent="0.25">
      <c r="A1221" s="27">
        <v>3132</v>
      </c>
      <c r="B1221" s="27" t="s">
        <v>6</v>
      </c>
      <c r="F1221" s="34"/>
      <c r="G1221" s="34"/>
      <c r="H1221" s="34">
        <v>13000</v>
      </c>
      <c r="I1221" s="1">
        <v>0</v>
      </c>
      <c r="J1221" s="1">
        <f t="shared" si="457"/>
        <v>0</v>
      </c>
      <c r="L1221" s="34"/>
    </row>
    <row r="1222" spans="1:12" s="27" customFormat="1" x14ac:dyDescent="0.25">
      <c r="A1222" s="102">
        <v>3133</v>
      </c>
      <c r="B1222" s="102" t="s">
        <v>277</v>
      </c>
      <c r="C1222" s="101"/>
      <c r="D1222" s="101"/>
      <c r="F1222" s="34"/>
      <c r="G1222" s="34"/>
      <c r="H1222" s="34">
        <v>0</v>
      </c>
      <c r="I1222" s="1">
        <v>0</v>
      </c>
      <c r="J1222" s="1">
        <v>0</v>
      </c>
      <c r="L1222" s="34"/>
    </row>
    <row r="1223" spans="1:12" s="27" customFormat="1" x14ac:dyDescent="0.25">
      <c r="A1223" s="24">
        <v>32</v>
      </c>
      <c r="B1223" s="24" t="s">
        <v>7</v>
      </c>
      <c r="C1223" s="28"/>
      <c r="D1223" s="28"/>
      <c r="E1223" s="28"/>
      <c r="F1223" s="33"/>
      <c r="G1223" s="33">
        <f t="shared" ref="G1223:G1224" si="458">G1224</f>
        <v>0</v>
      </c>
      <c r="H1223" s="33">
        <f>H1224</f>
        <v>1000</v>
      </c>
      <c r="I1223" s="33">
        <f t="shared" ref="I1223:I1224" si="459">I1224</f>
        <v>0</v>
      </c>
      <c r="J1223" s="33">
        <f t="shared" ref="J1223:J1225" si="460">(I1223/H1223)*100</f>
        <v>0</v>
      </c>
      <c r="L1223" s="34"/>
    </row>
    <row r="1224" spans="1:12" s="27" customFormat="1" x14ac:dyDescent="0.25">
      <c r="A1224" s="24">
        <v>321</v>
      </c>
      <c r="B1224" s="24" t="s">
        <v>317</v>
      </c>
      <c r="C1224" s="28"/>
      <c r="D1224" s="28"/>
      <c r="E1224" s="28"/>
      <c r="F1224" s="33"/>
      <c r="G1224" s="33">
        <f t="shared" si="458"/>
        <v>0</v>
      </c>
      <c r="H1224" s="33">
        <f>H1225</f>
        <v>1000</v>
      </c>
      <c r="I1224" s="33">
        <f t="shared" si="459"/>
        <v>0</v>
      </c>
      <c r="J1224" s="33">
        <f t="shared" si="460"/>
        <v>0</v>
      </c>
      <c r="L1224" s="34"/>
    </row>
    <row r="1225" spans="1:12" s="27" customFormat="1" x14ac:dyDescent="0.25">
      <c r="A1225" s="26">
        <v>3212</v>
      </c>
      <c r="B1225" s="40" t="s">
        <v>39</v>
      </c>
      <c r="F1225" s="34"/>
      <c r="G1225" s="34"/>
      <c r="H1225" s="34">
        <v>1000</v>
      </c>
      <c r="I1225" s="1">
        <v>0</v>
      </c>
      <c r="J1225" s="1">
        <f t="shared" si="460"/>
        <v>0</v>
      </c>
      <c r="L1225" s="34"/>
    </row>
    <row r="1226" spans="1:12" s="27" customFormat="1" x14ac:dyDescent="0.25">
      <c r="F1226" s="34"/>
      <c r="G1226" s="34"/>
      <c r="H1226" s="34"/>
      <c r="I1226" s="1"/>
      <c r="J1226" s="1"/>
      <c r="L1226" s="34"/>
    </row>
    <row r="1227" spans="1:12" s="27" customFormat="1" ht="13.8" x14ac:dyDescent="0.25">
      <c r="A1227" s="153" t="s">
        <v>318</v>
      </c>
      <c r="B1227" s="153"/>
      <c r="C1227" s="153"/>
      <c r="D1227" s="153"/>
      <c r="E1227" s="153"/>
      <c r="F1227" s="184"/>
      <c r="G1227" s="184" t="e">
        <f t="shared" ref="G1227" si="461">G1228</f>
        <v>#REF!</v>
      </c>
      <c r="H1227" s="184">
        <f>H1228</f>
        <v>129000</v>
      </c>
      <c r="I1227" s="184">
        <f t="shared" ref="I1227" si="462">I1228</f>
        <v>14000</v>
      </c>
      <c r="J1227" s="184">
        <f t="shared" ref="J1227:J1228" si="463">(I1227/H1227)*100</f>
        <v>10.852713178294573</v>
      </c>
      <c r="L1227" s="34"/>
    </row>
    <row r="1228" spans="1:12" s="27" customFormat="1" ht="13.8" x14ac:dyDescent="0.25">
      <c r="A1228" s="155" t="s">
        <v>319</v>
      </c>
      <c r="B1228" s="155"/>
      <c r="C1228" s="155"/>
      <c r="D1228" s="155"/>
      <c r="E1228" s="155"/>
      <c r="F1228" s="172"/>
      <c r="G1228" s="172" t="e">
        <f>#REF!</f>
        <v>#REF!</v>
      </c>
      <c r="H1228" s="172">
        <v>129000</v>
      </c>
      <c r="I1228" s="172">
        <v>14000</v>
      </c>
      <c r="J1228" s="172">
        <f t="shared" si="463"/>
        <v>10.852713178294573</v>
      </c>
      <c r="L1228" s="34"/>
    </row>
    <row r="1229" spans="1:12" s="27" customFormat="1" ht="13.8" x14ac:dyDescent="0.25">
      <c r="A1229" s="31"/>
      <c r="B1229" s="31"/>
      <c r="C1229" s="31"/>
      <c r="D1229" s="31"/>
      <c r="E1229" s="31"/>
      <c r="F1229" s="32"/>
      <c r="G1229" s="100"/>
      <c r="H1229" s="33"/>
      <c r="I1229" s="1"/>
      <c r="J1229" s="1"/>
      <c r="L1229" s="34"/>
    </row>
    <row r="1230" spans="1:12" s="27" customFormat="1" x14ac:dyDescent="0.25">
      <c r="A1230" s="28">
        <v>3</v>
      </c>
      <c r="B1230" s="28" t="s">
        <v>2</v>
      </c>
      <c r="C1230" s="28"/>
      <c r="D1230" s="28"/>
      <c r="E1230" s="28"/>
      <c r="F1230" s="33"/>
      <c r="G1230" s="33">
        <f t="shared" ref="G1230" si="464">G1231+G1237</f>
        <v>0</v>
      </c>
      <c r="H1230" s="33">
        <f>H1231+H1237</f>
        <v>129000</v>
      </c>
      <c r="I1230" s="33">
        <f t="shared" ref="I1230" si="465">I1231+I1237</f>
        <v>14000</v>
      </c>
      <c r="J1230" s="33">
        <f t="shared" ref="J1230:J1234" si="466">(I1230/H1230)*100</f>
        <v>10.852713178294573</v>
      </c>
      <c r="L1230" s="34"/>
    </row>
    <row r="1231" spans="1:12" s="27" customFormat="1" x14ac:dyDescent="0.25">
      <c r="A1231" s="28">
        <v>35</v>
      </c>
      <c r="B1231" s="28" t="s">
        <v>131</v>
      </c>
      <c r="C1231" s="28"/>
      <c r="D1231" s="28"/>
      <c r="E1231" s="28"/>
      <c r="F1231" s="33"/>
      <c r="G1231" s="33">
        <f t="shared" ref="G1231:I1231" si="467">G1232</f>
        <v>0</v>
      </c>
      <c r="H1231" s="33">
        <f t="shared" si="467"/>
        <v>105000</v>
      </c>
      <c r="I1231" s="33">
        <f t="shared" si="467"/>
        <v>0</v>
      </c>
      <c r="J1231" s="33">
        <f t="shared" si="466"/>
        <v>0</v>
      </c>
      <c r="L1231" s="34"/>
    </row>
    <row r="1232" spans="1:12" s="27" customFormat="1" x14ac:dyDescent="0.25">
      <c r="A1232" s="28">
        <v>352</v>
      </c>
      <c r="B1232" s="28" t="s">
        <v>132</v>
      </c>
      <c r="C1232" s="28"/>
      <c r="D1232" s="28"/>
      <c r="E1232" s="28"/>
      <c r="F1232" s="33"/>
      <c r="G1232" s="33">
        <f t="shared" ref="G1232:I1232" si="468">SUM(G1233:G1234)</f>
        <v>0</v>
      </c>
      <c r="H1232" s="33">
        <f t="shared" si="468"/>
        <v>105000</v>
      </c>
      <c r="I1232" s="33">
        <f t="shared" si="468"/>
        <v>0</v>
      </c>
      <c r="J1232" s="33">
        <f t="shared" si="466"/>
        <v>0</v>
      </c>
      <c r="L1232" s="34"/>
    </row>
    <row r="1233" spans="1:12" s="27" customFormat="1" x14ac:dyDescent="0.25">
      <c r="A1233" s="27">
        <v>3523</v>
      </c>
      <c r="B1233" s="27" t="s">
        <v>35</v>
      </c>
      <c r="F1233" s="34"/>
      <c r="G1233" s="34"/>
      <c r="H1233" s="34">
        <v>100000</v>
      </c>
      <c r="I1233" s="1">
        <v>0</v>
      </c>
      <c r="J1233" s="1">
        <f t="shared" si="466"/>
        <v>0</v>
      </c>
      <c r="L1233" s="34"/>
    </row>
    <row r="1234" spans="1:12" s="27" customFormat="1" x14ac:dyDescent="0.25">
      <c r="A1234" s="27">
        <v>3523</v>
      </c>
      <c r="B1234" s="101" t="s">
        <v>128</v>
      </c>
      <c r="F1234" s="34"/>
      <c r="G1234" s="34"/>
      <c r="H1234" s="34">
        <v>5000</v>
      </c>
      <c r="I1234" s="1">
        <v>0</v>
      </c>
      <c r="J1234" s="1">
        <f t="shared" si="466"/>
        <v>0</v>
      </c>
      <c r="L1234" s="34"/>
    </row>
    <row r="1235" spans="1:12" s="27" customFormat="1" ht="13.8" x14ac:dyDescent="0.25">
      <c r="B1235" s="101"/>
      <c r="F1235" s="34"/>
      <c r="G1235" s="34"/>
      <c r="H1235" s="34"/>
      <c r="I1235" s="56"/>
      <c r="J1235" s="56"/>
      <c r="L1235" s="34"/>
    </row>
    <row r="1236" spans="1:12" s="27" customFormat="1" x14ac:dyDescent="0.25">
      <c r="A1236" s="24">
        <v>36</v>
      </c>
      <c r="B1236" s="24" t="s">
        <v>109</v>
      </c>
      <c r="C1236" s="28"/>
      <c r="D1236" s="28"/>
      <c r="E1236" s="28"/>
      <c r="F1236" s="33"/>
      <c r="G1236" s="33">
        <f t="shared" ref="G1236:I1237" si="469">G1237</f>
        <v>0</v>
      </c>
      <c r="H1236" s="33">
        <f>H1237</f>
        <v>24000</v>
      </c>
      <c r="I1236" s="33">
        <f t="shared" ref="I1236" si="470">I1237</f>
        <v>14000</v>
      </c>
      <c r="J1236" s="33">
        <f t="shared" ref="J1236:J1238" si="471">(I1236/H1236)*100</f>
        <v>58.333333333333336</v>
      </c>
      <c r="L1236" s="34"/>
    </row>
    <row r="1237" spans="1:12" s="27" customFormat="1" x14ac:dyDescent="0.25">
      <c r="A1237" s="24">
        <v>363</v>
      </c>
      <c r="B1237" s="24" t="s">
        <v>109</v>
      </c>
      <c r="C1237" s="28"/>
      <c r="D1237" s="28"/>
      <c r="E1237" s="28"/>
      <c r="F1237" s="33"/>
      <c r="G1237" s="33">
        <f t="shared" si="469"/>
        <v>0</v>
      </c>
      <c r="H1237" s="33">
        <f t="shared" si="469"/>
        <v>24000</v>
      </c>
      <c r="I1237" s="33">
        <f t="shared" si="469"/>
        <v>14000</v>
      </c>
      <c r="J1237" s="33">
        <f t="shared" si="471"/>
        <v>58.333333333333336</v>
      </c>
      <c r="L1237" s="34"/>
    </row>
    <row r="1238" spans="1:12" s="27" customFormat="1" x14ac:dyDescent="0.25">
      <c r="A1238" s="26">
        <v>3631</v>
      </c>
      <c r="B1238" s="102" t="s">
        <v>323</v>
      </c>
      <c r="F1238" s="34"/>
      <c r="G1238" s="34"/>
      <c r="H1238" s="34">
        <v>24000</v>
      </c>
      <c r="I1238" s="168">
        <v>14000</v>
      </c>
      <c r="J1238" s="168">
        <f t="shared" si="471"/>
        <v>58.333333333333336</v>
      </c>
      <c r="L1238" s="34"/>
    </row>
    <row r="1239" spans="1:12" s="27" customFormat="1" ht="13.8" x14ac:dyDescent="0.25">
      <c r="A1239" s="26"/>
      <c r="B1239" s="102"/>
      <c r="F1239" s="34"/>
      <c r="G1239" s="34"/>
      <c r="H1239" s="34"/>
      <c r="I1239" s="56"/>
      <c r="J1239" s="56"/>
      <c r="L1239" s="34"/>
    </row>
    <row r="1240" spans="1:12" s="27" customFormat="1" ht="13.8" x14ac:dyDescent="0.25">
      <c r="A1240" s="26"/>
      <c r="B1240" s="102"/>
      <c r="F1240" s="34"/>
      <c r="G1240" s="34"/>
      <c r="H1240" s="34"/>
      <c r="I1240" s="56"/>
      <c r="J1240" s="56"/>
      <c r="L1240" s="34"/>
    </row>
    <row r="1241" spans="1:12" s="27" customFormat="1" ht="13.8" x14ac:dyDescent="0.25">
      <c r="A1241" s="153" t="s">
        <v>324</v>
      </c>
      <c r="B1241" s="153"/>
      <c r="C1241" s="153"/>
      <c r="D1241" s="153"/>
      <c r="E1241" s="153"/>
      <c r="F1241" s="184"/>
      <c r="G1241" s="184" t="e">
        <f>G1243+G1267+G1284+G1293+G1333+G1342</f>
        <v>#REF!</v>
      </c>
      <c r="H1241" s="184">
        <f>H1243+H1267+H1284+H1293+H1333+H1342+H1356</f>
        <v>19085437.5</v>
      </c>
      <c r="I1241" s="184">
        <f>I1243+I1267+I1284+I1293+I1333+I1342+I1356</f>
        <v>2015329.7200000002</v>
      </c>
      <c r="J1241" s="184">
        <f t="shared" ref="J1241" si="472">(I1241/H1241)*100</f>
        <v>10.55951544207462</v>
      </c>
      <c r="L1241" s="34"/>
    </row>
    <row r="1242" spans="1:12" s="27" customFormat="1" ht="13.8" x14ac:dyDescent="0.25">
      <c r="A1242" s="153"/>
      <c r="B1242" s="153" t="s">
        <v>325</v>
      </c>
      <c r="C1242" s="153"/>
      <c r="D1242" s="153"/>
      <c r="E1242" s="153"/>
      <c r="F1242" s="184"/>
      <c r="G1242" s="183"/>
      <c r="H1242" s="184"/>
      <c r="I1242" s="194"/>
      <c r="J1242" s="194"/>
      <c r="L1242" s="34"/>
    </row>
    <row r="1243" spans="1:12" s="27" customFormat="1" ht="13.8" x14ac:dyDescent="0.25">
      <c r="A1243" s="155" t="s">
        <v>532</v>
      </c>
      <c r="B1243" s="155"/>
      <c r="C1243" s="155"/>
      <c r="D1243" s="155"/>
      <c r="E1243" s="155"/>
      <c r="F1243" s="172"/>
      <c r="G1243" s="172" t="e">
        <f>#REF!+#REF!</f>
        <v>#REF!</v>
      </c>
      <c r="H1243" s="172">
        <v>980000</v>
      </c>
      <c r="I1243" s="172">
        <v>621737.56000000006</v>
      </c>
      <c r="J1243" s="172">
        <f t="shared" ref="J1243" si="473">(I1243/H1243)*100</f>
        <v>63.442608163265312</v>
      </c>
      <c r="L1243" s="34"/>
    </row>
    <row r="1244" spans="1:12" s="27" customFormat="1" x14ac:dyDescent="0.25">
      <c r="F1244" s="34"/>
      <c r="G1244" s="34"/>
      <c r="H1244" s="34"/>
      <c r="I1244" s="1"/>
      <c r="J1244" s="1"/>
      <c r="L1244" s="34"/>
    </row>
    <row r="1245" spans="1:12" s="27" customFormat="1" x14ac:dyDescent="0.25">
      <c r="A1245" s="28">
        <v>32</v>
      </c>
      <c r="B1245" s="28" t="s">
        <v>7</v>
      </c>
      <c r="C1245" s="28"/>
      <c r="D1245" s="28"/>
      <c r="E1245" s="28"/>
      <c r="F1245" s="33"/>
      <c r="G1245" s="33">
        <f t="shared" ref="G1245" si="474">G1246+G1251</f>
        <v>0</v>
      </c>
      <c r="H1245" s="33">
        <f>H1246+H1251</f>
        <v>668000</v>
      </c>
      <c r="I1245" s="33">
        <f>I1246+I1251</f>
        <v>433706.65</v>
      </c>
      <c r="J1245" s="33">
        <f t="shared" ref="J1245:J1255" si="475">(I1245/H1245)*100</f>
        <v>64.926145209580838</v>
      </c>
      <c r="L1245" s="34"/>
    </row>
    <row r="1246" spans="1:12" s="27" customFormat="1" x14ac:dyDescent="0.25">
      <c r="A1246" s="28">
        <v>322</v>
      </c>
      <c r="B1246" s="28" t="s">
        <v>73</v>
      </c>
      <c r="C1246" s="28"/>
      <c r="D1246" s="28"/>
      <c r="E1246" s="28"/>
      <c r="F1246" s="33"/>
      <c r="G1246" s="33">
        <f t="shared" ref="G1246" si="476">SUM(G1247:G1250)</f>
        <v>0</v>
      </c>
      <c r="H1246" s="33">
        <f>SUM(H1247:H1250)</f>
        <v>65000</v>
      </c>
      <c r="I1246" s="33">
        <f>SUM(I1247:I1250)</f>
        <v>24872.15</v>
      </c>
      <c r="J1246" s="33">
        <f t="shared" si="475"/>
        <v>38.264846153846158</v>
      </c>
      <c r="L1246" s="34"/>
    </row>
    <row r="1247" spans="1:12" s="27" customFormat="1" x14ac:dyDescent="0.25">
      <c r="A1247" s="101">
        <v>3221</v>
      </c>
      <c r="B1247" s="101" t="s">
        <v>330</v>
      </c>
      <c r="C1247" s="101"/>
      <c r="D1247" s="101"/>
      <c r="E1247" s="101"/>
      <c r="F1247" s="100"/>
      <c r="G1247" s="100"/>
      <c r="H1247" s="100">
        <v>5000</v>
      </c>
      <c r="I1247" s="168">
        <v>3677.23</v>
      </c>
      <c r="J1247" s="168">
        <f t="shared" si="475"/>
        <v>73.544600000000003</v>
      </c>
      <c r="L1247" s="34"/>
    </row>
    <row r="1248" spans="1:12" s="27" customFormat="1" x14ac:dyDescent="0.25">
      <c r="A1248" s="101">
        <v>3223</v>
      </c>
      <c r="B1248" s="101" t="s">
        <v>36</v>
      </c>
      <c r="C1248" s="101"/>
      <c r="D1248" s="101"/>
      <c r="E1248" s="101"/>
      <c r="F1248" s="100"/>
      <c r="G1248" s="100"/>
      <c r="H1248" s="100">
        <v>30000</v>
      </c>
      <c r="I1248" s="168">
        <v>9267.67</v>
      </c>
      <c r="J1248" s="168">
        <f t="shared" si="475"/>
        <v>30.892233333333337</v>
      </c>
      <c r="L1248" s="34"/>
    </row>
    <row r="1249" spans="1:12" s="27" customFormat="1" x14ac:dyDescent="0.25">
      <c r="A1249" s="101">
        <v>3224</v>
      </c>
      <c r="B1249" s="101" t="s">
        <v>568</v>
      </c>
      <c r="C1249" s="101"/>
      <c r="D1249" s="101"/>
      <c r="E1249" s="101"/>
      <c r="F1249" s="100"/>
      <c r="G1249" s="100"/>
      <c r="H1249" s="100">
        <v>20000</v>
      </c>
      <c r="I1249" s="168">
        <v>10068.75</v>
      </c>
      <c r="J1249" s="168">
        <f t="shared" si="475"/>
        <v>50.34375</v>
      </c>
      <c r="L1249" s="34"/>
    </row>
    <row r="1250" spans="1:12" s="27" customFormat="1" x14ac:dyDescent="0.25">
      <c r="A1250" s="102">
        <v>3224</v>
      </c>
      <c r="B1250" s="102" t="s">
        <v>331</v>
      </c>
      <c r="C1250" s="101"/>
      <c r="D1250" s="101"/>
      <c r="E1250" s="101"/>
      <c r="F1250" s="100"/>
      <c r="G1250" s="100"/>
      <c r="H1250" s="100">
        <v>10000</v>
      </c>
      <c r="I1250" s="168">
        <v>1858.5</v>
      </c>
      <c r="J1250" s="168">
        <f t="shared" si="475"/>
        <v>18.584999999999997</v>
      </c>
      <c r="L1250" s="34"/>
    </row>
    <row r="1251" spans="1:12" s="27" customFormat="1" x14ac:dyDescent="0.25">
      <c r="A1251" s="28">
        <v>323</v>
      </c>
      <c r="B1251" s="28" t="s">
        <v>75</v>
      </c>
      <c r="C1251" s="28"/>
      <c r="D1251" s="28"/>
      <c r="E1251" s="28"/>
      <c r="F1251" s="33"/>
      <c r="G1251" s="33">
        <f t="shared" ref="G1251:H1251" si="477">SUM(G1252:G1255)</f>
        <v>0</v>
      </c>
      <c r="H1251" s="33">
        <f t="shared" si="477"/>
        <v>603000</v>
      </c>
      <c r="I1251" s="33">
        <f>SUM(I1252:I1255)</f>
        <v>408834.5</v>
      </c>
      <c r="J1251" s="33">
        <f t="shared" si="475"/>
        <v>67.800082918739633</v>
      </c>
      <c r="L1251" s="34"/>
    </row>
    <row r="1252" spans="1:12" s="27" customFormat="1" x14ac:dyDescent="0.25">
      <c r="A1252" s="102">
        <v>3232</v>
      </c>
      <c r="B1252" s="102" t="s">
        <v>332</v>
      </c>
      <c r="F1252" s="34"/>
      <c r="G1252" s="34"/>
      <c r="H1252" s="34">
        <v>8000</v>
      </c>
      <c r="I1252" s="1">
        <v>3628.5</v>
      </c>
      <c r="J1252" s="1">
        <f t="shared" si="475"/>
        <v>45.356249999999996</v>
      </c>
      <c r="L1252" s="34"/>
    </row>
    <row r="1253" spans="1:12" s="27" customFormat="1" x14ac:dyDescent="0.25">
      <c r="A1253" s="102">
        <v>3232</v>
      </c>
      <c r="B1253" s="102" t="s">
        <v>432</v>
      </c>
      <c r="F1253" s="100"/>
      <c r="G1253" s="34"/>
      <c r="H1253" s="34">
        <v>15000</v>
      </c>
      <c r="I1253" s="1">
        <v>5412.5</v>
      </c>
      <c r="J1253" s="1">
        <f t="shared" si="475"/>
        <v>36.083333333333336</v>
      </c>
      <c r="L1253" s="34"/>
    </row>
    <row r="1254" spans="1:12" s="27" customFormat="1" ht="13.8" x14ac:dyDescent="0.25">
      <c r="A1254" s="102">
        <v>3232</v>
      </c>
      <c r="B1254" s="102" t="s">
        <v>333</v>
      </c>
      <c r="F1254" s="34"/>
      <c r="G1254" s="37"/>
      <c r="H1254" s="34">
        <v>430000</v>
      </c>
      <c r="I1254" s="1">
        <v>279993.5</v>
      </c>
      <c r="J1254" s="1">
        <f t="shared" si="475"/>
        <v>65.114767441860465</v>
      </c>
      <c r="L1254" s="34"/>
    </row>
    <row r="1255" spans="1:12" s="27" customFormat="1" ht="13.8" x14ac:dyDescent="0.25">
      <c r="A1255" s="102">
        <v>3232</v>
      </c>
      <c r="B1255" s="102" t="s">
        <v>569</v>
      </c>
      <c r="F1255" s="34"/>
      <c r="G1255" s="32"/>
      <c r="H1255" s="34">
        <v>150000</v>
      </c>
      <c r="I1255" s="168">
        <v>119800</v>
      </c>
      <c r="J1255" s="168">
        <f t="shared" si="475"/>
        <v>79.86666666666666</v>
      </c>
      <c r="L1255" s="34"/>
    </row>
    <row r="1256" spans="1:12" s="27" customFormat="1" x14ac:dyDescent="0.25">
      <c r="A1256" s="28">
        <v>32</v>
      </c>
      <c r="B1256" s="28" t="s">
        <v>7</v>
      </c>
      <c r="C1256" s="28"/>
      <c r="D1256" s="28"/>
      <c r="E1256" s="28"/>
      <c r="F1256" s="33"/>
      <c r="G1256" s="33">
        <f t="shared" ref="G1256:I1256" si="478">G1257+G1259</f>
        <v>0</v>
      </c>
      <c r="H1256" s="33">
        <f t="shared" si="478"/>
        <v>312000</v>
      </c>
      <c r="I1256" s="33">
        <f t="shared" si="478"/>
        <v>188030.91</v>
      </c>
      <c r="J1256" s="33">
        <f t="shared" ref="J1256:J1260" si="479">(I1256/H1256)*100</f>
        <v>60.266317307692304</v>
      </c>
      <c r="L1256" s="34"/>
    </row>
    <row r="1257" spans="1:12" s="27" customFormat="1" x14ac:dyDescent="0.25">
      <c r="A1257" s="28">
        <v>322</v>
      </c>
      <c r="B1257" s="28" t="s">
        <v>73</v>
      </c>
      <c r="C1257" s="28"/>
      <c r="D1257" s="28"/>
      <c r="E1257" s="28"/>
      <c r="F1257" s="33"/>
      <c r="G1257" s="33">
        <f t="shared" ref="G1257:I1257" si="480">G1258</f>
        <v>0</v>
      </c>
      <c r="H1257" s="33">
        <f t="shared" si="480"/>
        <v>112000</v>
      </c>
      <c r="I1257" s="33">
        <f t="shared" si="480"/>
        <v>50629.66</v>
      </c>
      <c r="J1257" s="33">
        <f t="shared" si="479"/>
        <v>45.205053571428579</v>
      </c>
      <c r="L1257" s="34"/>
    </row>
    <row r="1258" spans="1:12" s="27" customFormat="1" x14ac:dyDescent="0.25">
      <c r="A1258" s="27">
        <v>3223</v>
      </c>
      <c r="B1258" s="27" t="s">
        <v>37</v>
      </c>
      <c r="F1258" s="34"/>
      <c r="G1258" s="34"/>
      <c r="H1258" s="34">
        <v>112000</v>
      </c>
      <c r="I1258" s="1">
        <v>50629.66</v>
      </c>
      <c r="J1258" s="1">
        <f t="shared" si="479"/>
        <v>45.205053571428579</v>
      </c>
      <c r="L1258" s="34"/>
    </row>
    <row r="1259" spans="1:12" s="27" customFormat="1" x14ac:dyDescent="0.25">
      <c r="A1259" s="28">
        <v>323</v>
      </c>
      <c r="B1259" s="28" t="s">
        <v>75</v>
      </c>
      <c r="C1259" s="28"/>
      <c r="D1259" s="28"/>
      <c r="E1259" s="28"/>
      <c r="F1259" s="33"/>
      <c r="G1259" s="33">
        <f t="shared" ref="G1259:I1259" si="481">G1260</f>
        <v>0</v>
      </c>
      <c r="H1259" s="33">
        <f t="shared" si="481"/>
        <v>200000</v>
      </c>
      <c r="I1259" s="33">
        <f t="shared" si="481"/>
        <v>137401.25</v>
      </c>
      <c r="J1259" s="33">
        <f t="shared" si="479"/>
        <v>68.700625000000002</v>
      </c>
      <c r="L1259" s="34"/>
    </row>
    <row r="1260" spans="1:12" s="27" customFormat="1" x14ac:dyDescent="0.25">
      <c r="A1260" s="27">
        <v>3232</v>
      </c>
      <c r="B1260" s="101" t="s">
        <v>106</v>
      </c>
      <c r="F1260" s="34"/>
      <c r="G1260" s="38"/>
      <c r="H1260" s="34">
        <v>200000</v>
      </c>
      <c r="I1260" s="1">
        <v>137401.25</v>
      </c>
      <c r="J1260" s="1">
        <f t="shared" si="479"/>
        <v>68.700625000000002</v>
      </c>
      <c r="L1260" s="34"/>
    </row>
    <row r="1261" spans="1:12" s="27" customFormat="1" x14ac:dyDescent="0.25">
      <c r="B1261" s="101"/>
      <c r="F1261" s="34"/>
      <c r="G1261" s="38"/>
      <c r="H1261" s="34"/>
      <c r="I1261" s="1"/>
      <c r="J1261" s="1"/>
      <c r="L1261" s="34"/>
    </row>
    <row r="1262" spans="1:12" s="27" customFormat="1" hidden="1" x14ac:dyDescent="0.25">
      <c r="A1262" s="24">
        <v>42</v>
      </c>
      <c r="B1262" s="28" t="s">
        <v>523</v>
      </c>
      <c r="F1262" s="33"/>
      <c r="G1262" s="33">
        <f t="shared" ref="G1262:I1262" si="482">G1263</f>
        <v>0</v>
      </c>
      <c r="H1262" s="33">
        <f t="shared" si="482"/>
        <v>0</v>
      </c>
      <c r="I1262" s="33">
        <f t="shared" si="482"/>
        <v>0</v>
      </c>
      <c r="J1262" s="33">
        <v>0</v>
      </c>
      <c r="L1262" s="34"/>
    </row>
    <row r="1263" spans="1:12" s="27" customFormat="1" hidden="1" x14ac:dyDescent="0.25">
      <c r="A1263" s="24">
        <v>421</v>
      </c>
      <c r="B1263" s="28" t="s">
        <v>79</v>
      </c>
      <c r="F1263" s="33"/>
      <c r="G1263" s="38"/>
      <c r="H1263" s="33">
        <v>0</v>
      </c>
      <c r="I1263" s="47">
        <v>0</v>
      </c>
      <c r="J1263" s="47">
        <v>0</v>
      </c>
      <c r="L1263" s="34"/>
    </row>
    <row r="1264" spans="1:12" s="27" customFormat="1" hidden="1" x14ac:dyDescent="0.25">
      <c r="A1264" s="102">
        <v>421</v>
      </c>
      <c r="B1264" s="102" t="s">
        <v>504</v>
      </c>
      <c r="C1264" s="101"/>
      <c r="D1264" s="101"/>
      <c r="E1264" s="101"/>
      <c r="F1264" s="100"/>
      <c r="G1264" s="103"/>
      <c r="H1264" s="100">
        <v>0</v>
      </c>
      <c r="I1264" s="168">
        <v>0</v>
      </c>
      <c r="J1264" s="168">
        <v>0</v>
      </c>
      <c r="L1264" s="34"/>
    </row>
    <row r="1265" spans="1:12" s="27" customFormat="1" ht="15" hidden="1" x14ac:dyDescent="0.25">
      <c r="B1265" s="101"/>
      <c r="F1265" s="34"/>
      <c r="G1265" s="32"/>
      <c r="H1265" s="34"/>
      <c r="I1265" s="57"/>
      <c r="J1265" s="57"/>
      <c r="L1265" s="34"/>
    </row>
    <row r="1266" spans="1:12" s="27" customFormat="1" x14ac:dyDescent="0.25">
      <c r="A1266" s="26"/>
      <c r="B1266" s="102"/>
      <c r="F1266" s="34"/>
      <c r="G1266" s="33"/>
      <c r="H1266" s="34"/>
      <c r="I1266" s="47"/>
      <c r="J1266" s="47"/>
      <c r="L1266" s="34"/>
    </row>
    <row r="1267" spans="1:12" s="27" customFormat="1" ht="13.8" x14ac:dyDescent="0.25">
      <c r="A1267" s="155" t="s">
        <v>334</v>
      </c>
      <c r="B1267" s="155"/>
      <c r="C1267" s="155"/>
      <c r="D1267" s="155"/>
      <c r="E1267" s="155"/>
      <c r="F1267" s="172"/>
      <c r="G1267" s="172" t="e">
        <f>#REF!+#REF!+#REF!</f>
        <v>#REF!</v>
      </c>
      <c r="H1267" s="172">
        <v>790000</v>
      </c>
      <c r="I1267" s="172">
        <v>273412.23</v>
      </c>
      <c r="J1267" s="172">
        <f t="shared" ref="J1267" si="483">(I1267/H1267)*100</f>
        <v>34.609143037974682</v>
      </c>
      <c r="L1267" s="34"/>
    </row>
    <row r="1268" spans="1:12" s="27" customFormat="1" x14ac:dyDescent="0.25">
      <c r="A1268" s="28"/>
      <c r="B1268" s="28"/>
      <c r="C1268" s="28"/>
      <c r="D1268" s="28"/>
      <c r="E1268" s="28"/>
      <c r="F1268" s="33"/>
      <c r="G1268" s="34"/>
      <c r="H1268" s="33"/>
      <c r="I1268" s="47"/>
      <c r="J1268" s="47"/>
      <c r="L1268" s="34"/>
    </row>
    <row r="1269" spans="1:12" s="27" customFormat="1" x14ac:dyDescent="0.25">
      <c r="A1269" s="28">
        <v>42</v>
      </c>
      <c r="B1269" s="28" t="s">
        <v>535</v>
      </c>
      <c r="C1269" s="28"/>
      <c r="D1269" s="28"/>
      <c r="E1269" s="28"/>
      <c r="F1269" s="33"/>
      <c r="G1269" s="33">
        <f t="shared" ref="G1269" si="484">G1270</f>
        <v>0</v>
      </c>
      <c r="H1269" s="33">
        <f>H1270</f>
        <v>750000</v>
      </c>
      <c r="I1269" s="33">
        <f t="shared" ref="I1269" si="485">I1270</f>
        <v>273412.23</v>
      </c>
      <c r="J1269" s="33">
        <f t="shared" ref="J1269:J1270" si="486">(I1269/H1269)*100</f>
        <v>36.454963999999997</v>
      </c>
      <c r="L1269" s="34"/>
    </row>
    <row r="1270" spans="1:12" s="27" customFormat="1" x14ac:dyDescent="0.25">
      <c r="A1270" s="28">
        <v>421</v>
      </c>
      <c r="B1270" s="28" t="s">
        <v>79</v>
      </c>
      <c r="C1270" s="28"/>
      <c r="D1270" s="28"/>
      <c r="E1270" s="28"/>
      <c r="F1270" s="33"/>
      <c r="G1270" s="33">
        <f>SUM(G1271:G1272)</f>
        <v>0</v>
      </c>
      <c r="H1270" s="33">
        <f>SUM(H1271:H1272)</f>
        <v>750000</v>
      </c>
      <c r="I1270" s="33">
        <f>SUM(I1271:I1272)</f>
        <v>273412.23</v>
      </c>
      <c r="J1270" s="33">
        <f t="shared" si="486"/>
        <v>36.454963999999997</v>
      </c>
      <c r="L1270" s="34"/>
    </row>
    <row r="1271" spans="1:12" s="27" customFormat="1" x14ac:dyDescent="0.25">
      <c r="A1271" s="101"/>
      <c r="B1271" s="101"/>
      <c r="C1271" s="101"/>
      <c r="D1271" s="101"/>
      <c r="E1271" s="101"/>
      <c r="F1271" s="100"/>
      <c r="G1271" s="101"/>
      <c r="H1271" s="100"/>
      <c r="I1271" s="168"/>
      <c r="J1271" s="168"/>
      <c r="L1271" s="34"/>
    </row>
    <row r="1272" spans="1:12" s="27" customFormat="1" x14ac:dyDescent="0.25">
      <c r="A1272" s="102">
        <v>4213</v>
      </c>
      <c r="B1272" s="102" t="s">
        <v>339</v>
      </c>
      <c r="C1272" s="101"/>
      <c r="D1272" s="101"/>
      <c r="E1272" s="101"/>
      <c r="F1272" s="100"/>
      <c r="G1272" s="103"/>
      <c r="H1272" s="100">
        <v>750000</v>
      </c>
      <c r="I1272" s="168">
        <v>273412.23</v>
      </c>
      <c r="J1272" s="168">
        <f t="shared" ref="J1272" si="487">(I1272/H1272)*100</f>
        <v>36.454963999999997</v>
      </c>
      <c r="L1272" s="34"/>
    </row>
    <row r="1273" spans="1:12" s="27" customFormat="1" hidden="1" x14ac:dyDescent="0.25">
      <c r="A1273" s="28">
        <v>42</v>
      </c>
      <c r="B1273" s="28" t="s">
        <v>523</v>
      </c>
      <c r="C1273" s="28"/>
      <c r="D1273" s="28"/>
      <c r="E1273" s="28"/>
      <c r="F1273" s="33"/>
      <c r="G1273" s="33">
        <f t="shared" ref="G1273:G1274" si="488">G1274</f>
        <v>0</v>
      </c>
      <c r="H1273" s="33">
        <f>H1274</f>
        <v>0</v>
      </c>
      <c r="I1273" s="33">
        <f t="shared" ref="I1273:I1274" si="489">I1274</f>
        <v>0</v>
      </c>
      <c r="J1273" s="33">
        <v>0</v>
      </c>
      <c r="L1273" s="34"/>
    </row>
    <row r="1274" spans="1:12" s="27" customFormat="1" hidden="1" x14ac:dyDescent="0.25">
      <c r="A1274" s="28">
        <v>421</v>
      </c>
      <c r="B1274" s="28" t="s">
        <v>79</v>
      </c>
      <c r="C1274" s="28"/>
      <c r="D1274" s="28"/>
      <c r="E1274" s="28"/>
      <c r="F1274" s="33"/>
      <c r="G1274" s="33">
        <f t="shared" si="488"/>
        <v>0</v>
      </c>
      <c r="H1274" s="33">
        <f>H1275</f>
        <v>0</v>
      </c>
      <c r="I1274" s="33">
        <f t="shared" si="489"/>
        <v>0</v>
      </c>
      <c r="J1274" s="33">
        <v>0</v>
      </c>
      <c r="L1274" s="34"/>
    </row>
    <row r="1275" spans="1:12" s="27" customFormat="1" hidden="1" x14ac:dyDescent="0.25">
      <c r="A1275" s="102">
        <v>4212</v>
      </c>
      <c r="B1275" s="102" t="s">
        <v>342</v>
      </c>
      <c r="C1275" s="101"/>
      <c r="D1275" s="101"/>
      <c r="E1275" s="101"/>
      <c r="F1275" s="100"/>
      <c r="G1275" s="103"/>
      <c r="H1275" s="100">
        <v>0</v>
      </c>
      <c r="I1275" s="168">
        <v>0</v>
      </c>
      <c r="J1275" s="168">
        <v>0</v>
      </c>
      <c r="L1275" s="34"/>
    </row>
    <row r="1276" spans="1:12" s="27" customFormat="1" hidden="1" x14ac:dyDescent="0.25">
      <c r="A1276" s="102"/>
      <c r="B1276" s="102"/>
      <c r="C1276" s="101"/>
      <c r="D1276" s="101"/>
      <c r="E1276" s="101"/>
      <c r="F1276" s="100"/>
      <c r="G1276" s="103"/>
      <c r="H1276" s="100"/>
      <c r="I1276" s="168"/>
      <c r="J1276" s="168"/>
      <c r="L1276" s="34"/>
    </row>
    <row r="1277" spans="1:12" s="27" customFormat="1" hidden="1" x14ac:dyDescent="0.25">
      <c r="A1277" s="102"/>
      <c r="B1277" s="102"/>
      <c r="C1277" s="101"/>
      <c r="D1277" s="101"/>
      <c r="E1277" s="101"/>
      <c r="F1277" s="100"/>
      <c r="G1277" s="103"/>
      <c r="H1277" s="100"/>
      <c r="I1277" s="168"/>
      <c r="J1277" s="168"/>
      <c r="L1277" s="34"/>
    </row>
    <row r="1278" spans="1:12" s="27" customFormat="1" x14ac:dyDescent="0.25">
      <c r="A1278" s="102"/>
      <c r="B1278" s="102"/>
      <c r="C1278" s="101"/>
      <c r="D1278" s="101"/>
      <c r="E1278" s="101"/>
      <c r="F1278" s="100"/>
      <c r="G1278" s="103"/>
      <c r="H1278" s="100"/>
      <c r="I1278" s="168"/>
      <c r="J1278" s="168"/>
      <c r="L1278" s="34"/>
    </row>
    <row r="1279" spans="1:12" s="27" customFormat="1" x14ac:dyDescent="0.25">
      <c r="A1279" s="28">
        <v>42</v>
      </c>
      <c r="B1279" s="28" t="s">
        <v>535</v>
      </c>
      <c r="C1279" s="28"/>
      <c r="D1279" s="28"/>
      <c r="E1279" s="28"/>
      <c r="F1279" s="33"/>
      <c r="G1279" s="33">
        <f t="shared" ref="G1279:G1280" si="490">G1280</f>
        <v>0</v>
      </c>
      <c r="H1279" s="33">
        <f>H1280</f>
        <v>40000</v>
      </c>
      <c r="I1279" s="33">
        <f t="shared" ref="I1279:I1280" si="491">I1280</f>
        <v>0</v>
      </c>
      <c r="J1279" s="33">
        <f t="shared" ref="J1279:J1281" si="492">(I1279/H1279)*100</f>
        <v>0</v>
      </c>
      <c r="L1279" s="34"/>
    </row>
    <row r="1280" spans="1:12" s="27" customFormat="1" x14ac:dyDescent="0.25">
      <c r="A1280" s="28">
        <v>421</v>
      </c>
      <c r="B1280" s="28" t="s">
        <v>79</v>
      </c>
      <c r="C1280" s="28"/>
      <c r="D1280" s="28"/>
      <c r="E1280" s="28"/>
      <c r="F1280" s="33"/>
      <c r="G1280" s="33">
        <f t="shared" si="490"/>
        <v>0</v>
      </c>
      <c r="H1280" s="33">
        <f>H1281</f>
        <v>40000</v>
      </c>
      <c r="I1280" s="33">
        <f t="shared" si="491"/>
        <v>0</v>
      </c>
      <c r="J1280" s="33">
        <f t="shared" si="492"/>
        <v>0</v>
      </c>
      <c r="L1280" s="34"/>
    </row>
    <row r="1281" spans="1:12" s="27" customFormat="1" x14ac:dyDescent="0.25">
      <c r="A1281" s="102">
        <v>4214</v>
      </c>
      <c r="B1281" s="102" t="s">
        <v>570</v>
      </c>
      <c r="C1281" s="101"/>
      <c r="D1281" s="101"/>
      <c r="E1281" s="101"/>
      <c r="F1281" s="100"/>
      <c r="G1281" s="103"/>
      <c r="H1281" s="100">
        <v>40000</v>
      </c>
      <c r="I1281" s="168">
        <v>0</v>
      </c>
      <c r="J1281" s="168">
        <f t="shared" si="492"/>
        <v>0</v>
      </c>
      <c r="L1281" s="34"/>
    </row>
    <row r="1282" spans="1:12" s="27" customFormat="1" x14ac:dyDescent="0.25">
      <c r="A1282" s="102"/>
      <c r="B1282" s="102"/>
      <c r="C1282" s="101"/>
      <c r="D1282" s="101"/>
      <c r="E1282" s="101"/>
      <c r="F1282" s="100"/>
      <c r="G1282" s="103"/>
      <c r="H1282" s="100"/>
      <c r="I1282" s="168"/>
      <c r="J1282" s="168"/>
      <c r="L1282" s="34"/>
    </row>
    <row r="1283" spans="1:12" s="27" customFormat="1" x14ac:dyDescent="0.25">
      <c r="A1283" s="102"/>
      <c r="B1283" s="102"/>
      <c r="C1283" s="101"/>
      <c r="D1283" s="101"/>
      <c r="E1283" s="101"/>
      <c r="F1283" s="100"/>
      <c r="G1283" s="103"/>
      <c r="H1283" s="100"/>
      <c r="I1283" s="168"/>
      <c r="J1283" s="168"/>
      <c r="L1283" s="34"/>
    </row>
    <row r="1284" spans="1:12" s="27" customFormat="1" ht="13.8" x14ac:dyDescent="0.25">
      <c r="A1284" s="155" t="s">
        <v>344</v>
      </c>
      <c r="B1284" s="155"/>
      <c r="C1284" s="155"/>
      <c r="D1284" s="155"/>
      <c r="E1284" s="155"/>
      <c r="F1284" s="172"/>
      <c r="G1284" s="172" t="e">
        <f>#REF!</f>
        <v>#REF!</v>
      </c>
      <c r="H1284" s="172">
        <v>184000</v>
      </c>
      <c r="I1284" s="172">
        <v>8614.33</v>
      </c>
      <c r="J1284" s="172">
        <f t="shared" ref="J1284" si="493">(I1284/H1284)*100</f>
        <v>4.6817010869565214</v>
      </c>
      <c r="L1284" s="34"/>
    </row>
    <row r="1285" spans="1:12" s="27" customFormat="1" ht="13.8" x14ac:dyDescent="0.25">
      <c r="A1285" s="155"/>
      <c r="B1285" s="155" t="s">
        <v>345</v>
      </c>
      <c r="C1285" s="155"/>
      <c r="D1285" s="155"/>
      <c r="E1285" s="155"/>
      <c r="F1285" s="172"/>
      <c r="G1285" s="185"/>
      <c r="H1285" s="172"/>
      <c r="I1285" s="196"/>
      <c r="J1285" s="196"/>
      <c r="L1285" s="34"/>
    </row>
    <row r="1286" spans="1:12" s="27" customFormat="1" ht="13.8" x14ac:dyDescent="0.25">
      <c r="A1286" s="31"/>
      <c r="B1286" s="31"/>
      <c r="C1286" s="31"/>
      <c r="D1286" s="31"/>
      <c r="E1286" s="31"/>
      <c r="F1286" s="32"/>
      <c r="G1286" s="197"/>
      <c r="H1286" s="32"/>
      <c r="I1286" s="198"/>
      <c r="J1286" s="198"/>
      <c r="L1286" s="34"/>
    </row>
    <row r="1287" spans="1:12" s="27" customFormat="1" x14ac:dyDescent="0.25">
      <c r="A1287" s="28">
        <v>42</v>
      </c>
      <c r="B1287" s="28" t="s">
        <v>140</v>
      </c>
      <c r="C1287" s="28"/>
      <c r="D1287" s="28"/>
      <c r="E1287" s="28"/>
      <c r="F1287" s="33"/>
      <c r="G1287" s="33">
        <f t="shared" ref="G1287:I1287" si="494">G1288</f>
        <v>0</v>
      </c>
      <c r="H1287" s="33">
        <f t="shared" si="494"/>
        <v>184000</v>
      </c>
      <c r="I1287" s="33">
        <f t="shared" si="494"/>
        <v>8614.33</v>
      </c>
      <c r="J1287" s="33">
        <f t="shared" ref="J1287:J1290" si="495">(I1287/H1287)*100</f>
        <v>4.6817010869565214</v>
      </c>
      <c r="L1287" s="34"/>
    </row>
    <row r="1288" spans="1:12" s="27" customFormat="1" x14ac:dyDescent="0.25">
      <c r="A1288" s="28">
        <v>421</v>
      </c>
      <c r="B1288" s="28" t="s">
        <v>79</v>
      </c>
      <c r="C1288" s="28"/>
      <c r="D1288" s="28"/>
      <c r="E1288" s="28"/>
      <c r="F1288" s="33"/>
      <c r="G1288" s="33">
        <f t="shared" ref="G1288" si="496">SUM(G1289:G1290)</f>
        <v>0</v>
      </c>
      <c r="H1288" s="33">
        <f>SUM(H1289:H1290)</f>
        <v>184000</v>
      </c>
      <c r="I1288" s="33">
        <f t="shared" ref="I1288" si="497">SUM(I1289:I1290)</f>
        <v>8614.33</v>
      </c>
      <c r="J1288" s="33">
        <f t="shared" si="495"/>
        <v>4.6817010869565214</v>
      </c>
      <c r="L1288" s="34"/>
    </row>
    <row r="1289" spans="1:12" s="27" customFormat="1" x14ac:dyDescent="0.25">
      <c r="A1289" s="27">
        <v>4214</v>
      </c>
      <c r="B1289" s="27" t="s">
        <v>105</v>
      </c>
      <c r="F1289" s="100"/>
      <c r="G1289" s="34"/>
      <c r="H1289" s="34">
        <v>20000</v>
      </c>
      <c r="I1289" s="168">
        <v>0</v>
      </c>
      <c r="J1289" s="168">
        <f t="shared" si="495"/>
        <v>0</v>
      </c>
      <c r="L1289" s="34"/>
    </row>
    <row r="1290" spans="1:12" s="27" customFormat="1" ht="13.8" x14ac:dyDescent="0.25">
      <c r="A1290" s="27">
        <v>4214</v>
      </c>
      <c r="B1290" s="101" t="s">
        <v>501</v>
      </c>
      <c r="F1290" s="34"/>
      <c r="G1290" s="32"/>
      <c r="H1290" s="34">
        <v>164000</v>
      </c>
      <c r="I1290" s="100">
        <v>8614.33</v>
      </c>
      <c r="J1290" s="100">
        <f t="shared" si="495"/>
        <v>5.2526402439024391</v>
      </c>
      <c r="L1290" s="34"/>
    </row>
    <row r="1291" spans="1:12" s="27" customFormat="1" ht="13.8" x14ac:dyDescent="0.25">
      <c r="B1291" s="101"/>
      <c r="F1291" s="34"/>
      <c r="G1291" s="32"/>
      <c r="H1291" s="34"/>
      <c r="I1291" s="100"/>
      <c r="J1291" s="100"/>
      <c r="L1291" s="34"/>
    </row>
    <row r="1292" spans="1:12" s="27" customFormat="1" ht="13.8" x14ac:dyDescent="0.25">
      <c r="B1292" s="101"/>
      <c r="F1292" s="34"/>
      <c r="G1292" s="32"/>
      <c r="H1292" s="34"/>
      <c r="I1292" s="100"/>
      <c r="J1292" s="100"/>
      <c r="L1292" s="34"/>
    </row>
    <row r="1293" spans="1:12" s="27" customFormat="1" ht="13.8" x14ac:dyDescent="0.25">
      <c r="A1293" s="155" t="s">
        <v>349</v>
      </c>
      <c r="B1293" s="155"/>
      <c r="C1293" s="155"/>
      <c r="D1293" s="155"/>
      <c r="E1293" s="155"/>
      <c r="F1293" s="172"/>
      <c r="G1293" s="172" t="e">
        <f>#REF!+#REF!+#REF!+#REF!</f>
        <v>#REF!</v>
      </c>
      <c r="H1293" s="172">
        <v>15217437.5</v>
      </c>
      <c r="I1293" s="172">
        <v>98923.94</v>
      </c>
      <c r="J1293" s="172">
        <f t="shared" ref="J1293" si="498">(I1293/H1293)*100</f>
        <v>0.65006963228861625</v>
      </c>
      <c r="L1293" s="34"/>
    </row>
    <row r="1294" spans="1:12" s="27" customFormat="1" ht="13.8" x14ac:dyDescent="0.25">
      <c r="B1294" s="101"/>
      <c r="F1294" s="34"/>
      <c r="G1294" s="32"/>
      <c r="H1294" s="34"/>
      <c r="I1294" s="100"/>
      <c r="J1294" s="100"/>
      <c r="L1294" s="34"/>
    </row>
    <row r="1295" spans="1:12" s="27" customFormat="1" x14ac:dyDescent="0.25">
      <c r="A1295" s="28">
        <v>32</v>
      </c>
      <c r="B1295" s="28" t="s">
        <v>7</v>
      </c>
      <c r="C1295" s="28"/>
      <c r="D1295" s="28"/>
      <c r="E1295" s="28"/>
      <c r="F1295" s="33"/>
      <c r="G1295" s="33">
        <f t="shared" ref="G1295" si="499">G1296</f>
        <v>0</v>
      </c>
      <c r="H1295" s="33">
        <f>H1296</f>
        <v>33500</v>
      </c>
      <c r="I1295" s="33">
        <f>I1296</f>
        <v>29495.18</v>
      </c>
      <c r="J1295" s="33">
        <f t="shared" ref="J1295:J1296" si="500">(I1295/H1295)*100</f>
        <v>88.045313432835826</v>
      </c>
      <c r="L1295" s="34"/>
    </row>
    <row r="1296" spans="1:12" s="27" customFormat="1" x14ac:dyDescent="0.25">
      <c r="A1296" s="28">
        <v>323</v>
      </c>
      <c r="B1296" s="28" t="s">
        <v>75</v>
      </c>
      <c r="C1296" s="28"/>
      <c r="D1296" s="28"/>
      <c r="E1296" s="28"/>
      <c r="F1296" s="33"/>
      <c r="G1296" s="33">
        <f t="shared" ref="G1296" si="501">SUM(G1297:G1298)</f>
        <v>0</v>
      </c>
      <c r="H1296" s="33">
        <f>SUM(H1297:H1299)</f>
        <v>33500</v>
      </c>
      <c r="I1296" s="33">
        <f>SUM(I1297:I1299)</f>
        <v>29495.18</v>
      </c>
      <c r="J1296" s="33">
        <f t="shared" si="500"/>
        <v>88.045313432835826</v>
      </c>
      <c r="L1296" s="34"/>
    </row>
    <row r="1297" spans="1:12" s="27" customFormat="1" ht="13.8" x14ac:dyDescent="0.25">
      <c r="A1297" s="27">
        <v>3233</v>
      </c>
      <c r="B1297" s="101" t="s">
        <v>352</v>
      </c>
      <c r="F1297" s="34"/>
      <c r="G1297" s="32"/>
      <c r="H1297" s="34">
        <v>0</v>
      </c>
      <c r="I1297" s="100">
        <v>0</v>
      </c>
      <c r="J1297" s="100">
        <v>0</v>
      </c>
      <c r="L1297" s="34"/>
    </row>
    <row r="1298" spans="1:12" s="27" customFormat="1" ht="13.8" x14ac:dyDescent="0.25">
      <c r="A1298" s="27">
        <v>3234</v>
      </c>
      <c r="B1298" s="101" t="s">
        <v>353</v>
      </c>
      <c r="F1298" s="34"/>
      <c r="G1298" s="32"/>
      <c r="H1298" s="34">
        <v>25000</v>
      </c>
      <c r="I1298" s="100">
        <v>21456.18</v>
      </c>
      <c r="J1298" s="100">
        <f t="shared" ref="J1298:J1302" si="502">(I1298/H1298)*100</f>
        <v>85.824719999999999</v>
      </c>
      <c r="L1298" s="34"/>
    </row>
    <row r="1299" spans="1:12" s="27" customFormat="1" ht="13.8" x14ac:dyDescent="0.25">
      <c r="A1299" s="26">
        <v>3239</v>
      </c>
      <c r="B1299" s="102" t="s">
        <v>434</v>
      </c>
      <c r="F1299" s="34"/>
      <c r="G1299" s="32"/>
      <c r="H1299" s="34">
        <v>8500</v>
      </c>
      <c r="I1299" s="100">
        <v>8039</v>
      </c>
      <c r="J1299" s="100">
        <f t="shared" si="502"/>
        <v>94.576470588235296</v>
      </c>
      <c r="L1299" s="34"/>
    </row>
    <row r="1300" spans="1:12" s="27" customFormat="1" x14ac:dyDescent="0.25">
      <c r="A1300" s="24">
        <v>36</v>
      </c>
      <c r="B1300" s="24" t="s">
        <v>109</v>
      </c>
      <c r="C1300" s="28"/>
      <c r="D1300" s="28"/>
      <c r="E1300" s="28"/>
      <c r="F1300" s="33"/>
      <c r="G1300" s="33">
        <f t="shared" ref="G1300:G1301" si="503">G1301</f>
        <v>0</v>
      </c>
      <c r="H1300" s="33">
        <f>H1301</f>
        <v>12000</v>
      </c>
      <c r="I1300" s="33">
        <f t="shared" ref="I1300:I1301" si="504">I1301</f>
        <v>6000</v>
      </c>
      <c r="J1300" s="33">
        <f t="shared" si="502"/>
        <v>50</v>
      </c>
      <c r="L1300" s="34"/>
    </row>
    <row r="1301" spans="1:12" s="27" customFormat="1" x14ac:dyDescent="0.25">
      <c r="A1301" s="24">
        <v>363</v>
      </c>
      <c r="B1301" s="24" t="s">
        <v>109</v>
      </c>
      <c r="C1301" s="28"/>
      <c r="D1301" s="28"/>
      <c r="E1301" s="28"/>
      <c r="F1301" s="33"/>
      <c r="G1301" s="33">
        <f t="shared" si="503"/>
        <v>0</v>
      </c>
      <c r="H1301" s="33">
        <f>H1302</f>
        <v>12000</v>
      </c>
      <c r="I1301" s="33">
        <f t="shared" si="504"/>
        <v>6000</v>
      </c>
      <c r="J1301" s="33">
        <f t="shared" si="502"/>
        <v>50</v>
      </c>
      <c r="L1301" s="34"/>
    </row>
    <row r="1302" spans="1:12" s="27" customFormat="1" ht="13.8" x14ac:dyDescent="0.25">
      <c r="A1302" s="26">
        <v>3631</v>
      </c>
      <c r="B1302" s="102" t="s">
        <v>354</v>
      </c>
      <c r="F1302" s="34"/>
      <c r="G1302" s="32"/>
      <c r="H1302" s="34">
        <v>12000</v>
      </c>
      <c r="I1302" s="100">
        <v>6000</v>
      </c>
      <c r="J1302" s="100">
        <f t="shared" si="502"/>
        <v>50</v>
      </c>
      <c r="L1302" s="34"/>
    </row>
    <row r="1303" spans="1:12" s="27" customFormat="1" ht="13.8" x14ac:dyDescent="0.25">
      <c r="A1303" s="26"/>
      <c r="B1303" s="102"/>
      <c r="F1303" s="34"/>
      <c r="G1303" s="32"/>
      <c r="H1303" s="34"/>
      <c r="I1303" s="100"/>
      <c r="J1303" s="100"/>
      <c r="L1303" s="34"/>
    </row>
    <row r="1304" spans="1:12" s="27" customFormat="1" x14ac:dyDescent="0.25">
      <c r="A1304" s="24">
        <v>42</v>
      </c>
      <c r="B1304" s="24" t="s">
        <v>337</v>
      </c>
      <c r="C1304" s="28"/>
      <c r="D1304" s="28"/>
      <c r="E1304" s="28"/>
      <c r="F1304" s="33"/>
      <c r="G1304" s="33">
        <f t="shared" ref="G1304:I1305" si="505">G1305</f>
        <v>0</v>
      </c>
      <c r="H1304" s="33">
        <f t="shared" si="505"/>
        <v>0</v>
      </c>
      <c r="I1304" s="33">
        <f t="shared" si="505"/>
        <v>0</v>
      </c>
      <c r="J1304" s="33">
        <v>0</v>
      </c>
      <c r="L1304" s="34"/>
    </row>
    <row r="1305" spans="1:12" s="27" customFormat="1" x14ac:dyDescent="0.25">
      <c r="A1305" s="24">
        <v>421</v>
      </c>
      <c r="B1305" s="24" t="s">
        <v>79</v>
      </c>
      <c r="C1305" s="28"/>
      <c r="D1305" s="28"/>
      <c r="E1305" s="28"/>
      <c r="F1305" s="33"/>
      <c r="G1305" s="33">
        <f t="shared" si="505"/>
        <v>0</v>
      </c>
      <c r="H1305" s="33">
        <f t="shared" si="505"/>
        <v>0</v>
      </c>
      <c r="I1305" s="33">
        <f t="shared" si="505"/>
        <v>0</v>
      </c>
      <c r="J1305" s="33">
        <v>0</v>
      </c>
      <c r="L1305" s="34"/>
    </row>
    <row r="1306" spans="1:12" s="27" customFormat="1" ht="13.8" x14ac:dyDescent="0.25">
      <c r="A1306" s="102">
        <v>4214</v>
      </c>
      <c r="B1306" s="102" t="s">
        <v>241</v>
      </c>
      <c r="C1306" s="101"/>
      <c r="D1306" s="101"/>
      <c r="E1306" s="101"/>
      <c r="F1306" s="100"/>
      <c r="G1306" s="197"/>
      <c r="H1306" s="100">
        <v>0</v>
      </c>
      <c r="I1306" s="100">
        <v>0</v>
      </c>
      <c r="J1306" s="100">
        <v>0</v>
      </c>
      <c r="L1306" s="34"/>
    </row>
    <row r="1307" spans="1:12" s="27" customFormat="1" ht="13.8" x14ac:dyDescent="0.25">
      <c r="A1307" s="102"/>
      <c r="B1307" s="102"/>
      <c r="C1307" s="101"/>
      <c r="D1307" s="101"/>
      <c r="E1307" s="101"/>
      <c r="F1307" s="100"/>
      <c r="G1307" s="197"/>
      <c r="H1307" s="100"/>
      <c r="I1307" s="100"/>
      <c r="J1307" s="100"/>
      <c r="L1307" s="34"/>
    </row>
    <row r="1308" spans="1:12" s="27" customFormat="1" ht="13.8" x14ac:dyDescent="0.25">
      <c r="A1308" s="24">
        <v>32</v>
      </c>
      <c r="B1308" s="24" t="s">
        <v>7</v>
      </c>
      <c r="C1308" s="28"/>
      <c r="D1308" s="28"/>
      <c r="E1308" s="28"/>
      <c r="F1308" s="33"/>
      <c r="G1308" s="32"/>
      <c r="H1308" s="33">
        <f>H1309</f>
        <v>1162437.5</v>
      </c>
      <c r="I1308" s="33">
        <f>I1309</f>
        <v>61250</v>
      </c>
      <c r="J1308" s="33">
        <f t="shared" ref="J1308:J1318" si="506">(I1308/H1308)*100</f>
        <v>5.2691004892736171</v>
      </c>
      <c r="L1308" s="34"/>
    </row>
    <row r="1309" spans="1:12" s="27" customFormat="1" ht="13.8" x14ac:dyDescent="0.25">
      <c r="A1309" s="24">
        <v>323</v>
      </c>
      <c r="B1309" s="24" t="s">
        <v>75</v>
      </c>
      <c r="C1309" s="28"/>
      <c r="D1309" s="28"/>
      <c r="E1309" s="28"/>
      <c r="F1309" s="33"/>
      <c r="G1309" s="32"/>
      <c r="H1309" s="33">
        <f>SUM(H1310:H1315)</f>
        <v>1162437.5</v>
      </c>
      <c r="I1309" s="33">
        <f>SUM(I1310:I1315)</f>
        <v>61250</v>
      </c>
      <c r="J1309" s="33">
        <f t="shared" si="506"/>
        <v>5.2691004892736171</v>
      </c>
      <c r="L1309" s="34"/>
    </row>
    <row r="1310" spans="1:12" s="27" customFormat="1" ht="13.8" x14ac:dyDescent="0.25">
      <c r="A1310" s="102">
        <v>3233</v>
      </c>
      <c r="B1310" s="102" t="s">
        <v>571</v>
      </c>
      <c r="C1310" s="101"/>
      <c r="D1310" s="101"/>
      <c r="E1310" s="101"/>
      <c r="F1310" s="100"/>
      <c r="G1310" s="197"/>
      <c r="H1310" s="100">
        <v>3750</v>
      </c>
      <c r="I1310" s="100">
        <v>0</v>
      </c>
      <c r="J1310" s="100">
        <f t="shared" si="506"/>
        <v>0</v>
      </c>
      <c r="L1310" s="34"/>
    </row>
    <row r="1311" spans="1:12" s="27" customFormat="1" ht="13.8" x14ac:dyDescent="0.25">
      <c r="A1311" s="102">
        <v>3233</v>
      </c>
      <c r="B1311" s="102" t="s">
        <v>572</v>
      </c>
      <c r="C1311" s="101"/>
      <c r="D1311" s="101"/>
      <c r="E1311" s="101"/>
      <c r="F1311" s="100"/>
      <c r="G1311" s="197"/>
      <c r="H1311" s="100">
        <v>63125</v>
      </c>
      <c r="I1311" s="100">
        <v>0</v>
      </c>
      <c r="J1311" s="100">
        <f t="shared" si="506"/>
        <v>0</v>
      </c>
      <c r="L1311" s="34"/>
    </row>
    <row r="1312" spans="1:12" s="27" customFormat="1" ht="13.8" x14ac:dyDescent="0.25">
      <c r="A1312" s="102">
        <v>3237</v>
      </c>
      <c r="B1312" s="102" t="s">
        <v>573</v>
      </c>
      <c r="C1312" s="101"/>
      <c r="D1312" s="101"/>
      <c r="E1312" s="101"/>
      <c r="F1312" s="100"/>
      <c r="G1312" s="197"/>
      <c r="H1312" s="100">
        <v>86250</v>
      </c>
      <c r="I1312" s="100">
        <v>0</v>
      </c>
      <c r="J1312" s="100">
        <f t="shared" si="506"/>
        <v>0</v>
      </c>
      <c r="L1312" s="34"/>
    </row>
    <row r="1313" spans="1:12" s="27" customFormat="1" ht="13.8" x14ac:dyDescent="0.25">
      <c r="A1313" s="102">
        <v>3237</v>
      </c>
      <c r="B1313" s="102" t="s">
        <v>574</v>
      </c>
      <c r="C1313" s="101"/>
      <c r="D1313" s="101"/>
      <c r="E1313" s="101"/>
      <c r="F1313" s="100"/>
      <c r="G1313" s="197"/>
      <c r="H1313" s="100">
        <v>694375</v>
      </c>
      <c r="I1313" s="100">
        <v>0</v>
      </c>
      <c r="J1313" s="100">
        <f t="shared" si="506"/>
        <v>0</v>
      </c>
      <c r="L1313" s="34"/>
    </row>
    <row r="1314" spans="1:12" s="27" customFormat="1" ht="13.8" x14ac:dyDescent="0.25">
      <c r="A1314" s="102">
        <v>3237</v>
      </c>
      <c r="B1314" s="102" t="s">
        <v>575</v>
      </c>
      <c r="C1314" s="101"/>
      <c r="D1314" s="101"/>
      <c r="E1314" s="101"/>
      <c r="F1314" s="100"/>
      <c r="G1314" s="197"/>
      <c r="H1314" s="100">
        <v>220937.5</v>
      </c>
      <c r="I1314" s="100">
        <v>0</v>
      </c>
      <c r="J1314" s="100">
        <f t="shared" si="506"/>
        <v>0</v>
      </c>
      <c r="L1314" s="34"/>
    </row>
    <row r="1315" spans="1:12" s="27" customFormat="1" ht="13.8" x14ac:dyDescent="0.25">
      <c r="A1315" s="102">
        <v>3237</v>
      </c>
      <c r="B1315" s="102" t="s">
        <v>576</v>
      </c>
      <c r="C1315" s="101"/>
      <c r="D1315" s="101"/>
      <c r="E1315" s="101"/>
      <c r="F1315" s="100"/>
      <c r="G1315" s="197"/>
      <c r="H1315" s="100">
        <v>94000</v>
      </c>
      <c r="I1315" s="100">
        <v>61250</v>
      </c>
      <c r="J1315" s="100">
        <f t="shared" si="506"/>
        <v>65.159574468085097</v>
      </c>
      <c r="L1315" s="34"/>
    </row>
    <row r="1316" spans="1:12" s="27" customFormat="1" ht="13.8" x14ac:dyDescent="0.25">
      <c r="A1316" s="24">
        <v>42</v>
      </c>
      <c r="B1316" s="24" t="s">
        <v>577</v>
      </c>
      <c r="C1316" s="28"/>
      <c r="D1316" s="28"/>
      <c r="E1316" s="28"/>
      <c r="F1316" s="33"/>
      <c r="G1316" s="32"/>
      <c r="H1316" s="33">
        <f>H1317</f>
        <v>13887500</v>
      </c>
      <c r="I1316" s="33">
        <f>I1317</f>
        <v>0</v>
      </c>
      <c r="J1316" s="33">
        <f t="shared" si="506"/>
        <v>0</v>
      </c>
      <c r="L1316" s="34"/>
    </row>
    <row r="1317" spans="1:12" s="27" customFormat="1" ht="13.8" x14ac:dyDescent="0.25">
      <c r="A1317" s="24">
        <v>421</v>
      </c>
      <c r="B1317" s="24" t="s">
        <v>79</v>
      </c>
      <c r="C1317" s="28"/>
      <c r="D1317" s="28"/>
      <c r="E1317" s="28"/>
      <c r="F1317" s="33"/>
      <c r="G1317" s="32"/>
      <c r="H1317" s="33">
        <f>H1318</f>
        <v>13887500</v>
      </c>
      <c r="I1317" s="33">
        <f>I1318</f>
        <v>0</v>
      </c>
      <c r="J1317" s="33">
        <f t="shared" si="506"/>
        <v>0</v>
      </c>
      <c r="L1317" s="34"/>
    </row>
    <row r="1318" spans="1:12" s="27" customFormat="1" ht="13.8" x14ac:dyDescent="0.25">
      <c r="A1318" s="102">
        <v>4214</v>
      </c>
      <c r="B1318" s="102" t="s">
        <v>578</v>
      </c>
      <c r="C1318" s="101"/>
      <c r="D1318" s="101"/>
      <c r="E1318" s="101"/>
      <c r="F1318" s="100"/>
      <c r="G1318" s="197"/>
      <c r="H1318" s="100">
        <v>13887500</v>
      </c>
      <c r="I1318" s="100">
        <v>0</v>
      </c>
      <c r="J1318" s="100">
        <f t="shared" si="506"/>
        <v>0</v>
      </c>
      <c r="L1318" s="34"/>
    </row>
    <row r="1319" spans="1:12" s="27" customFormat="1" ht="13.8" x14ac:dyDescent="0.25">
      <c r="A1319" s="102"/>
      <c r="B1319" s="102"/>
      <c r="C1319" s="101"/>
      <c r="D1319" s="101"/>
      <c r="E1319" s="101"/>
      <c r="F1319" s="100"/>
      <c r="G1319" s="197"/>
      <c r="H1319" s="100"/>
      <c r="I1319" s="100"/>
      <c r="J1319" s="100"/>
      <c r="L1319" s="34"/>
    </row>
    <row r="1320" spans="1:12" s="27" customFormat="1" ht="13.8" x14ac:dyDescent="0.25">
      <c r="A1320" s="102"/>
      <c r="B1320" s="102"/>
      <c r="C1320" s="101"/>
      <c r="D1320" s="101"/>
      <c r="E1320" s="101"/>
      <c r="F1320" s="100"/>
      <c r="G1320" s="197"/>
      <c r="H1320" s="100"/>
      <c r="I1320" s="100"/>
      <c r="J1320" s="100"/>
      <c r="L1320" s="34"/>
    </row>
    <row r="1321" spans="1:12" s="27" customFormat="1" x14ac:dyDescent="0.25">
      <c r="A1321" s="24">
        <v>42</v>
      </c>
      <c r="B1321" s="24" t="s">
        <v>337</v>
      </c>
      <c r="C1321" s="28"/>
      <c r="D1321" s="28"/>
      <c r="E1321" s="28"/>
      <c r="F1321" s="33"/>
      <c r="G1321" s="33">
        <f t="shared" ref="G1321" si="507">SUM(G1322:G1324)</f>
        <v>0</v>
      </c>
      <c r="H1321" s="33">
        <f>SUM(H1322:H1324)</f>
        <v>100000</v>
      </c>
      <c r="I1321" s="33">
        <f t="shared" ref="I1321" si="508">SUM(I1322:I1324)</f>
        <v>0</v>
      </c>
      <c r="J1321" s="33">
        <f t="shared" ref="J1321:J1322" si="509">(I1321/H1321)*100</f>
        <v>0</v>
      </c>
      <c r="L1321" s="34"/>
    </row>
    <row r="1322" spans="1:12" s="27" customFormat="1" ht="13.8" x14ac:dyDescent="0.25">
      <c r="A1322" s="26">
        <v>421</v>
      </c>
      <c r="B1322" s="102" t="s">
        <v>79</v>
      </c>
      <c r="C1322" s="101"/>
      <c r="D1322" s="101"/>
      <c r="E1322" s="101"/>
      <c r="F1322" s="100"/>
      <c r="G1322" s="197"/>
      <c r="H1322" s="34">
        <v>100000</v>
      </c>
      <c r="I1322" s="100">
        <v>0</v>
      </c>
      <c r="J1322" s="100">
        <f t="shared" si="509"/>
        <v>0</v>
      </c>
      <c r="L1322" s="34"/>
    </row>
    <row r="1323" spans="1:12" s="27" customFormat="1" ht="13.8" x14ac:dyDescent="0.25">
      <c r="A1323" s="26">
        <v>4214</v>
      </c>
      <c r="B1323" s="102" t="s">
        <v>579</v>
      </c>
      <c r="C1323" s="101"/>
      <c r="D1323" s="101"/>
      <c r="E1323" s="101"/>
      <c r="F1323" s="100"/>
      <c r="G1323" s="197"/>
      <c r="H1323" s="34">
        <v>0</v>
      </c>
      <c r="I1323" s="100">
        <v>0</v>
      </c>
      <c r="J1323" s="100">
        <v>0</v>
      </c>
      <c r="L1323" s="34"/>
    </row>
    <row r="1324" spans="1:12" s="27" customFormat="1" ht="13.8" x14ac:dyDescent="0.25">
      <c r="A1324" s="26"/>
      <c r="B1324" s="102"/>
      <c r="C1324" s="101"/>
      <c r="D1324" s="101"/>
      <c r="E1324" s="101"/>
      <c r="F1324" s="100"/>
      <c r="G1324" s="197"/>
      <c r="H1324" s="34"/>
      <c r="I1324" s="100"/>
      <c r="J1324" s="100"/>
      <c r="L1324" s="34"/>
    </row>
    <row r="1325" spans="1:12" s="27" customFormat="1" ht="13.8" x14ac:dyDescent="0.25">
      <c r="A1325" s="26"/>
      <c r="B1325" s="102"/>
      <c r="C1325" s="101"/>
      <c r="D1325" s="101"/>
      <c r="E1325" s="101"/>
      <c r="F1325" s="100"/>
      <c r="G1325" s="197"/>
      <c r="H1325" s="34"/>
      <c r="I1325" s="100"/>
      <c r="J1325" s="100"/>
      <c r="L1325" s="34"/>
    </row>
    <row r="1326" spans="1:12" s="27" customFormat="1" x14ac:dyDescent="0.25">
      <c r="A1326" s="24">
        <v>422</v>
      </c>
      <c r="B1326" s="24" t="s">
        <v>80</v>
      </c>
      <c r="C1326" s="28"/>
      <c r="D1326" s="28"/>
      <c r="E1326" s="28"/>
      <c r="F1326" s="33"/>
      <c r="G1326" s="33">
        <f t="shared" ref="G1326" si="510">SUM(G1327:G1329)</f>
        <v>0</v>
      </c>
      <c r="H1326" s="33">
        <f>SUM(H1327:H1329)</f>
        <v>22000</v>
      </c>
      <c r="I1326" s="33">
        <f t="shared" ref="I1326" si="511">SUM(I1327:I1329)</f>
        <v>2178.7600000000002</v>
      </c>
      <c r="J1326" s="33">
        <f t="shared" ref="J1326" si="512">(I1326/H1326)*100</f>
        <v>9.9034545454545455</v>
      </c>
      <c r="L1326" s="34"/>
    </row>
    <row r="1327" spans="1:12" s="27" customFormat="1" ht="13.8" x14ac:dyDescent="0.25">
      <c r="A1327" s="26"/>
      <c r="B1327" s="102"/>
      <c r="C1327" s="101"/>
      <c r="D1327" s="101"/>
      <c r="E1327" s="101"/>
      <c r="F1327" s="100"/>
      <c r="G1327" s="197"/>
      <c r="H1327" s="34"/>
      <c r="I1327" s="100"/>
      <c r="J1327" s="100"/>
      <c r="L1327" s="34"/>
    </row>
    <row r="1328" spans="1:12" s="27" customFormat="1" ht="13.8" x14ac:dyDescent="0.25">
      <c r="A1328" s="26">
        <v>4223</v>
      </c>
      <c r="B1328" s="102" t="s">
        <v>355</v>
      </c>
      <c r="C1328" s="101"/>
      <c r="D1328" s="101"/>
      <c r="E1328" s="101"/>
      <c r="F1328" s="100"/>
      <c r="G1328" s="197"/>
      <c r="H1328" s="34">
        <v>22000</v>
      </c>
      <c r="I1328" s="100">
        <v>2178.7600000000002</v>
      </c>
      <c r="J1328" s="100">
        <f t="shared" ref="J1328" si="513">(I1328/H1328)*100</f>
        <v>9.9034545454545455</v>
      </c>
      <c r="L1328" s="34"/>
    </row>
    <row r="1329" spans="1:12" s="27" customFormat="1" ht="13.8" x14ac:dyDescent="0.25">
      <c r="A1329" s="26"/>
      <c r="B1329" s="102"/>
      <c r="C1329" s="101"/>
      <c r="D1329" s="101"/>
      <c r="E1329" s="101"/>
      <c r="F1329" s="100"/>
      <c r="G1329" s="197"/>
      <c r="H1329" s="34"/>
      <c r="I1329" s="100"/>
      <c r="J1329" s="100"/>
      <c r="L1329" s="34"/>
    </row>
    <row r="1330" spans="1:12" s="27" customFormat="1" ht="13.8" hidden="1" x14ac:dyDescent="0.25">
      <c r="A1330" s="26"/>
      <c r="B1330" s="102"/>
      <c r="C1330" s="101"/>
      <c r="D1330" s="101"/>
      <c r="E1330" s="101"/>
      <c r="F1330" s="100"/>
      <c r="G1330" s="197"/>
      <c r="H1330" s="34"/>
      <c r="I1330" s="100"/>
      <c r="J1330" s="100"/>
      <c r="L1330" s="34"/>
    </row>
    <row r="1331" spans="1:12" s="27" customFormat="1" hidden="1" x14ac:dyDescent="0.25">
      <c r="A1331" s="24">
        <v>425</v>
      </c>
      <c r="B1331" s="24" t="s">
        <v>357</v>
      </c>
      <c r="C1331" s="28"/>
      <c r="D1331" s="28"/>
      <c r="E1331" s="28"/>
      <c r="F1331" s="33"/>
      <c r="G1331" s="33">
        <f t="shared" ref="G1331" si="514">G1332</f>
        <v>0</v>
      </c>
      <c r="H1331" s="33">
        <f>H1332</f>
        <v>0</v>
      </c>
      <c r="I1331" s="33">
        <f t="shared" ref="I1331" si="515">I1332</f>
        <v>0</v>
      </c>
      <c r="J1331" s="33"/>
      <c r="L1331" s="34"/>
    </row>
    <row r="1332" spans="1:12" s="27" customFormat="1" ht="13.8" hidden="1" x14ac:dyDescent="0.25">
      <c r="A1332" s="26">
        <v>4251</v>
      </c>
      <c r="B1332" s="102" t="s">
        <v>358</v>
      </c>
      <c r="C1332" s="101"/>
      <c r="D1332" s="101"/>
      <c r="E1332" s="101"/>
      <c r="F1332" s="100"/>
      <c r="G1332" s="197"/>
      <c r="H1332" s="34">
        <v>0</v>
      </c>
      <c r="I1332" s="100">
        <v>0</v>
      </c>
      <c r="J1332" s="100"/>
      <c r="L1332" s="34"/>
    </row>
    <row r="1333" spans="1:12" s="27" customFormat="1" ht="13.8" x14ac:dyDescent="0.25">
      <c r="A1333" s="155" t="s">
        <v>359</v>
      </c>
      <c r="B1333" s="155"/>
      <c r="C1333" s="155"/>
      <c r="D1333" s="155"/>
      <c r="E1333" s="155"/>
      <c r="F1333" s="172"/>
      <c r="G1333" s="172" t="e">
        <f>#REF!</f>
        <v>#REF!</v>
      </c>
      <c r="H1333" s="172">
        <v>61000</v>
      </c>
      <c r="I1333" s="172">
        <v>22577.41</v>
      </c>
      <c r="J1333" s="172">
        <f t="shared" ref="J1333" si="516">(I1333/H1333)*100</f>
        <v>37.012147540983605</v>
      </c>
      <c r="L1333" s="34"/>
    </row>
    <row r="1334" spans="1:12" s="27" customFormat="1" ht="13.8" x14ac:dyDescent="0.25">
      <c r="A1334" s="31"/>
      <c r="B1334" s="31"/>
      <c r="C1334" s="31"/>
      <c r="D1334" s="31"/>
      <c r="E1334" s="31"/>
      <c r="F1334" s="32"/>
      <c r="G1334" s="197"/>
      <c r="H1334" s="32"/>
      <c r="I1334" s="100"/>
      <c r="J1334" s="100"/>
      <c r="L1334" s="34"/>
    </row>
    <row r="1335" spans="1:12" s="27" customFormat="1" x14ac:dyDescent="0.25">
      <c r="A1335" s="28">
        <v>32</v>
      </c>
      <c r="B1335" s="28" t="s">
        <v>7</v>
      </c>
      <c r="C1335" s="28"/>
      <c r="D1335" s="28"/>
      <c r="E1335" s="28"/>
      <c r="F1335" s="33"/>
      <c r="G1335" s="33">
        <f t="shared" ref="G1335" si="517">SUM(G1337:G1340)</f>
        <v>0</v>
      </c>
      <c r="H1335" s="33">
        <f>SUM(H1337:H1340)</f>
        <v>61000</v>
      </c>
      <c r="I1335" s="33">
        <f t="shared" ref="I1335" si="518">SUM(I1337:I1340)</f>
        <v>22577.41</v>
      </c>
      <c r="J1335" s="33">
        <f t="shared" ref="J1335:J1340" si="519">(I1335/H1335)*100</f>
        <v>37.012147540983605</v>
      </c>
      <c r="L1335" s="34"/>
    </row>
    <row r="1336" spans="1:12" s="27" customFormat="1" x14ac:dyDescent="0.25">
      <c r="A1336" s="28">
        <v>323</v>
      </c>
      <c r="B1336" s="28" t="s">
        <v>75</v>
      </c>
      <c r="C1336" s="28"/>
      <c r="D1336" s="28"/>
      <c r="E1336" s="28"/>
      <c r="F1336" s="33"/>
      <c r="G1336" s="33">
        <f t="shared" ref="G1336" si="520">SUM(G1337:G1340)</f>
        <v>0</v>
      </c>
      <c r="H1336" s="33">
        <f>SUM(H1337:H1340)</f>
        <v>61000</v>
      </c>
      <c r="I1336" s="33">
        <f>SUM(I1337:I1340)</f>
        <v>22577.41</v>
      </c>
      <c r="J1336" s="33">
        <f t="shared" si="519"/>
        <v>37.012147540983605</v>
      </c>
      <c r="L1336" s="34"/>
    </row>
    <row r="1337" spans="1:12" s="27" customFormat="1" x14ac:dyDescent="0.25">
      <c r="A1337" s="27">
        <v>3234</v>
      </c>
      <c r="B1337" s="27" t="s">
        <v>40</v>
      </c>
      <c r="F1337" s="34"/>
      <c r="G1337" s="34"/>
      <c r="H1337" s="34">
        <v>40000</v>
      </c>
      <c r="I1337" s="100">
        <v>15112.5</v>
      </c>
      <c r="J1337" s="100">
        <f t="shared" si="519"/>
        <v>37.78125</v>
      </c>
      <c r="L1337" s="34"/>
    </row>
    <row r="1338" spans="1:12" s="27" customFormat="1" x14ac:dyDescent="0.25">
      <c r="A1338" s="101">
        <v>3234</v>
      </c>
      <c r="B1338" s="101" t="s">
        <v>115</v>
      </c>
      <c r="C1338" s="101"/>
      <c r="D1338" s="101"/>
      <c r="E1338" s="101"/>
      <c r="F1338" s="100"/>
      <c r="G1338" s="34"/>
      <c r="H1338" s="34">
        <v>3000</v>
      </c>
      <c r="I1338" s="100">
        <v>874.21</v>
      </c>
      <c r="J1338" s="100">
        <f t="shared" si="519"/>
        <v>29.140333333333334</v>
      </c>
      <c r="L1338" s="34"/>
    </row>
    <row r="1339" spans="1:12" s="27" customFormat="1" ht="13.8" x14ac:dyDescent="0.25">
      <c r="A1339" s="27">
        <v>3236</v>
      </c>
      <c r="B1339" s="101" t="s">
        <v>130</v>
      </c>
      <c r="F1339" s="34"/>
      <c r="G1339" s="32"/>
      <c r="H1339" s="34">
        <v>3000</v>
      </c>
      <c r="I1339" s="100">
        <v>1040.7</v>
      </c>
      <c r="J1339" s="100">
        <f t="shared" si="519"/>
        <v>34.690000000000005</v>
      </c>
      <c r="L1339" s="34"/>
    </row>
    <row r="1340" spans="1:12" s="27" customFormat="1" ht="13.8" x14ac:dyDescent="0.25">
      <c r="A1340" s="26">
        <v>3236</v>
      </c>
      <c r="B1340" s="101" t="s">
        <v>225</v>
      </c>
      <c r="F1340" s="34"/>
      <c r="G1340" s="32"/>
      <c r="H1340" s="34">
        <v>15000</v>
      </c>
      <c r="I1340" s="100">
        <v>5550</v>
      </c>
      <c r="J1340" s="100">
        <f t="shared" si="519"/>
        <v>37</v>
      </c>
      <c r="L1340" s="34"/>
    </row>
    <row r="1341" spans="1:12" s="27" customFormat="1" ht="13.8" x14ac:dyDescent="0.25">
      <c r="A1341" s="26"/>
      <c r="B1341" s="102"/>
      <c r="C1341" s="101"/>
      <c r="D1341" s="101"/>
      <c r="E1341" s="101"/>
      <c r="F1341" s="100"/>
      <c r="G1341" s="197"/>
      <c r="H1341" s="34"/>
      <c r="I1341" s="100"/>
      <c r="J1341" s="100"/>
      <c r="L1341" s="34"/>
    </row>
    <row r="1342" spans="1:12" s="27" customFormat="1" ht="13.8" x14ac:dyDescent="0.25">
      <c r="A1342" s="155" t="s">
        <v>361</v>
      </c>
      <c r="B1342" s="155"/>
      <c r="C1342" s="155"/>
      <c r="D1342" s="155"/>
      <c r="E1342" s="155"/>
      <c r="F1342" s="172"/>
      <c r="G1342" s="172" t="e">
        <f>#REF!+#REF!</f>
        <v>#REF!</v>
      </c>
      <c r="H1342" s="172">
        <v>1503000</v>
      </c>
      <c r="I1342" s="172">
        <v>990064.25</v>
      </c>
      <c r="J1342" s="172">
        <f t="shared" ref="J1342" si="521">(I1342/H1342)*100</f>
        <v>65.872538256819695</v>
      </c>
      <c r="L1342" s="34"/>
    </row>
    <row r="1343" spans="1:12" s="27" customFormat="1" ht="13.8" x14ac:dyDescent="0.25">
      <c r="A1343" s="26"/>
      <c r="B1343" s="102"/>
      <c r="C1343" s="101"/>
      <c r="D1343" s="101"/>
      <c r="E1343" s="101"/>
      <c r="F1343" s="100"/>
      <c r="G1343" s="197"/>
      <c r="H1343" s="34"/>
      <c r="I1343" s="100"/>
      <c r="J1343" s="100"/>
      <c r="L1343" s="34"/>
    </row>
    <row r="1344" spans="1:12" s="27" customFormat="1" x14ac:dyDescent="0.25">
      <c r="A1344" s="24">
        <v>32</v>
      </c>
      <c r="B1344" s="24" t="s">
        <v>7</v>
      </c>
      <c r="C1344" s="28"/>
      <c r="D1344" s="28"/>
      <c r="E1344" s="28"/>
      <c r="F1344" s="33"/>
      <c r="G1344" s="33">
        <f t="shared" ref="G1344" si="522">G1345</f>
        <v>0</v>
      </c>
      <c r="H1344" s="33">
        <f>H1345</f>
        <v>18000</v>
      </c>
      <c r="I1344" s="33">
        <f t="shared" ref="I1344" si="523">I1345</f>
        <v>4335</v>
      </c>
      <c r="J1344" s="33">
        <f t="shared" ref="J1344:J1347" si="524">(I1344/H1344)*100</f>
        <v>24.083333333333336</v>
      </c>
      <c r="L1344" s="34"/>
    </row>
    <row r="1345" spans="1:12" s="27" customFormat="1" x14ac:dyDescent="0.25">
      <c r="A1345" s="24">
        <v>323</v>
      </c>
      <c r="B1345" s="24" t="s">
        <v>75</v>
      </c>
      <c r="C1345" s="28"/>
      <c r="D1345" s="28"/>
      <c r="E1345" s="28"/>
      <c r="F1345" s="33"/>
      <c r="G1345" s="33">
        <f t="shared" ref="G1345:I1345" si="525">SUM(G1346:G1347)</f>
        <v>0</v>
      </c>
      <c r="H1345" s="33">
        <f t="shared" si="525"/>
        <v>18000</v>
      </c>
      <c r="I1345" s="33">
        <f t="shared" si="525"/>
        <v>4335</v>
      </c>
      <c r="J1345" s="33">
        <f t="shared" si="524"/>
        <v>24.083333333333336</v>
      </c>
      <c r="L1345" s="34"/>
    </row>
    <row r="1346" spans="1:12" s="27" customFormat="1" ht="13.8" x14ac:dyDescent="0.25">
      <c r="A1346" s="26">
        <v>3232</v>
      </c>
      <c r="B1346" s="102" t="s">
        <v>364</v>
      </c>
      <c r="C1346" s="101"/>
      <c r="D1346" s="101"/>
      <c r="E1346" s="101"/>
      <c r="F1346" s="234"/>
      <c r="G1346" s="197"/>
      <c r="H1346" s="34">
        <v>8000</v>
      </c>
      <c r="I1346" s="100">
        <v>4335</v>
      </c>
      <c r="J1346" s="100">
        <f t="shared" si="524"/>
        <v>54.1875</v>
      </c>
      <c r="L1346" s="34"/>
    </row>
    <row r="1347" spans="1:12" s="27" customFormat="1" ht="13.8" x14ac:dyDescent="0.25">
      <c r="A1347" s="26">
        <v>3237</v>
      </c>
      <c r="B1347" s="102" t="s">
        <v>365</v>
      </c>
      <c r="C1347" s="101"/>
      <c r="D1347" s="101"/>
      <c r="E1347" s="101"/>
      <c r="F1347" s="100"/>
      <c r="G1347" s="197"/>
      <c r="H1347" s="34">
        <v>10000</v>
      </c>
      <c r="I1347" s="100">
        <v>0</v>
      </c>
      <c r="J1347" s="100">
        <f t="shared" si="524"/>
        <v>0</v>
      </c>
      <c r="L1347" s="34"/>
    </row>
    <row r="1348" spans="1:12" s="27" customFormat="1" ht="13.8" x14ac:dyDescent="0.25">
      <c r="A1348" s="26"/>
      <c r="B1348" s="102"/>
      <c r="C1348" s="101"/>
      <c r="D1348" s="101"/>
      <c r="E1348" s="101"/>
      <c r="F1348" s="100"/>
      <c r="G1348" s="197"/>
      <c r="H1348" s="34"/>
      <c r="I1348" s="100"/>
      <c r="J1348" s="100"/>
      <c r="L1348" s="34"/>
    </row>
    <row r="1349" spans="1:12" s="27" customFormat="1" x14ac:dyDescent="0.25">
      <c r="A1349" s="24">
        <v>45</v>
      </c>
      <c r="B1349" s="24" t="s">
        <v>367</v>
      </c>
      <c r="C1349" s="28"/>
      <c r="D1349" s="28"/>
      <c r="E1349" s="28"/>
      <c r="F1349" s="33"/>
      <c r="G1349" s="33">
        <f t="shared" ref="G1349" si="526">G1350</f>
        <v>0</v>
      </c>
      <c r="H1349" s="33">
        <f>H1350</f>
        <v>1485000</v>
      </c>
      <c r="I1349" s="33">
        <f t="shared" ref="I1349" si="527">I1350</f>
        <v>985729.25</v>
      </c>
      <c r="J1349" s="33">
        <f t="shared" ref="J1349:J1353" si="528">(I1349/H1349)*100</f>
        <v>66.379074074074069</v>
      </c>
      <c r="L1349" s="34"/>
    </row>
    <row r="1350" spans="1:12" s="27" customFormat="1" x14ac:dyDescent="0.25">
      <c r="A1350" s="24">
        <v>451</v>
      </c>
      <c r="B1350" s="24" t="s">
        <v>368</v>
      </c>
      <c r="C1350" s="28"/>
      <c r="D1350" s="28"/>
      <c r="E1350" s="28"/>
      <c r="F1350" s="33"/>
      <c r="G1350" s="33">
        <f t="shared" ref="G1350" si="529">SUM(G1351:G1353)</f>
        <v>0</v>
      </c>
      <c r="H1350" s="33">
        <f>SUM(H1351:H1353)</f>
        <v>1485000</v>
      </c>
      <c r="I1350" s="33">
        <f>SUM(I1351:I1353)</f>
        <v>985729.25</v>
      </c>
      <c r="J1350" s="33">
        <f t="shared" si="528"/>
        <v>66.379074074074069</v>
      </c>
      <c r="L1350" s="34"/>
    </row>
    <row r="1351" spans="1:12" s="27" customFormat="1" ht="13.8" x14ac:dyDescent="0.25">
      <c r="A1351" s="26">
        <v>4511</v>
      </c>
      <c r="B1351" s="102" t="s">
        <v>369</v>
      </c>
      <c r="C1351" s="101"/>
      <c r="D1351" s="101"/>
      <c r="E1351" s="101"/>
      <c r="F1351" s="100"/>
      <c r="G1351" s="197"/>
      <c r="H1351" s="34">
        <v>930000</v>
      </c>
      <c r="I1351" s="100">
        <v>892432.55</v>
      </c>
      <c r="J1351" s="100">
        <f t="shared" si="528"/>
        <v>95.960489247311827</v>
      </c>
      <c r="L1351" s="34"/>
    </row>
    <row r="1352" spans="1:12" s="27" customFormat="1" ht="13.8" x14ac:dyDescent="0.25">
      <c r="A1352" s="102">
        <v>4511</v>
      </c>
      <c r="B1352" s="102" t="s">
        <v>370</v>
      </c>
      <c r="C1352" s="101"/>
      <c r="D1352" s="101"/>
      <c r="E1352" s="101"/>
      <c r="F1352" s="100"/>
      <c r="G1352" s="197"/>
      <c r="H1352" s="34">
        <v>530000</v>
      </c>
      <c r="I1352" s="100">
        <v>72649.2</v>
      </c>
      <c r="J1352" s="100">
        <f t="shared" si="528"/>
        <v>13.707396226415094</v>
      </c>
      <c r="L1352" s="34"/>
    </row>
    <row r="1353" spans="1:12" s="27" customFormat="1" ht="13.8" x14ac:dyDescent="0.25">
      <c r="A1353" s="102">
        <v>4511</v>
      </c>
      <c r="B1353" s="102" t="s">
        <v>587</v>
      </c>
      <c r="C1353" s="101"/>
      <c r="D1353" s="101"/>
      <c r="E1353" s="101"/>
      <c r="F1353" s="100"/>
      <c r="G1353" s="197"/>
      <c r="H1353" s="34">
        <v>25000</v>
      </c>
      <c r="I1353" s="100">
        <v>20647.5</v>
      </c>
      <c r="J1353" s="100">
        <f t="shared" si="528"/>
        <v>82.59</v>
      </c>
      <c r="L1353" s="34"/>
    </row>
    <row r="1354" spans="1:12" s="27" customFormat="1" ht="13.8" x14ac:dyDescent="0.25">
      <c r="A1354" s="102"/>
      <c r="B1354" s="102"/>
      <c r="C1354" s="101"/>
      <c r="D1354" s="101"/>
      <c r="E1354" s="101"/>
      <c r="F1354" s="100"/>
      <c r="G1354" s="197"/>
      <c r="H1354" s="34"/>
      <c r="I1354" s="100"/>
      <c r="J1354" s="100"/>
      <c r="L1354" s="34"/>
    </row>
    <row r="1355" spans="1:12" s="27" customFormat="1" ht="13.8" x14ac:dyDescent="0.25">
      <c r="A1355" s="102"/>
      <c r="B1355" s="102"/>
      <c r="C1355" s="101"/>
      <c r="D1355" s="101"/>
      <c r="E1355" s="101"/>
      <c r="F1355" s="100"/>
      <c r="G1355" s="197"/>
      <c r="H1355" s="34"/>
      <c r="I1355" s="100"/>
      <c r="J1355" s="100"/>
      <c r="L1355" s="34"/>
    </row>
    <row r="1356" spans="1:12" s="27" customFormat="1" ht="13.8" x14ac:dyDescent="0.25">
      <c r="A1356" s="155" t="s">
        <v>580</v>
      </c>
      <c r="B1356" s="155"/>
      <c r="C1356" s="155"/>
      <c r="D1356" s="155"/>
      <c r="E1356" s="155"/>
      <c r="F1356" s="172"/>
      <c r="G1356" s="172" t="e">
        <f>#REF!</f>
        <v>#REF!</v>
      </c>
      <c r="H1356" s="172">
        <v>350000</v>
      </c>
      <c r="I1356" s="172">
        <v>0</v>
      </c>
      <c r="J1356" s="172">
        <f t="shared" ref="J1356" si="530">(I1356/H1356)*100</f>
        <v>0</v>
      </c>
      <c r="L1356" s="34"/>
    </row>
    <row r="1357" spans="1:12" s="27" customFormat="1" ht="13.8" x14ac:dyDescent="0.25">
      <c r="A1357" s="26"/>
      <c r="B1357" s="102"/>
      <c r="C1357" s="101"/>
      <c r="D1357" s="101"/>
      <c r="E1357" s="101"/>
      <c r="F1357" s="100"/>
      <c r="G1357" s="197"/>
      <c r="H1357" s="34"/>
      <c r="I1357" s="100"/>
      <c r="J1357" s="100"/>
      <c r="L1357" s="34"/>
    </row>
    <row r="1358" spans="1:12" s="27" customFormat="1" x14ac:dyDescent="0.25">
      <c r="A1358" s="24">
        <v>42</v>
      </c>
      <c r="B1358" s="24" t="s">
        <v>585</v>
      </c>
      <c r="C1358" s="28"/>
      <c r="D1358" s="28"/>
      <c r="E1358" s="28"/>
      <c r="F1358" s="33"/>
      <c r="G1358" s="33">
        <f t="shared" ref="G1358" si="531">G1359</f>
        <v>0</v>
      </c>
      <c r="H1358" s="33">
        <f>H1359</f>
        <v>350000</v>
      </c>
      <c r="I1358" s="33">
        <f t="shared" ref="I1358" si="532">I1359</f>
        <v>0</v>
      </c>
      <c r="J1358" s="33">
        <f t="shared" ref="J1358:J1360" si="533">(I1358/H1358)*100</f>
        <v>0</v>
      </c>
      <c r="L1358" s="34"/>
    </row>
    <row r="1359" spans="1:12" s="27" customFormat="1" x14ac:dyDescent="0.25">
      <c r="A1359" s="24">
        <v>421</v>
      </c>
      <c r="B1359" s="24" t="s">
        <v>79</v>
      </c>
      <c r="C1359" s="28"/>
      <c r="D1359" s="28"/>
      <c r="E1359" s="28"/>
      <c r="F1359" s="33"/>
      <c r="G1359" s="33">
        <f>SUM(G1360:G1360)</f>
        <v>0</v>
      </c>
      <c r="H1359" s="33">
        <f>H1360</f>
        <v>350000</v>
      </c>
      <c r="I1359" s="33">
        <f>I1360</f>
        <v>0</v>
      </c>
      <c r="J1359" s="33">
        <f t="shared" si="533"/>
        <v>0</v>
      </c>
      <c r="L1359" s="34"/>
    </row>
    <row r="1360" spans="1:12" s="27" customFormat="1" ht="13.8" x14ac:dyDescent="0.25">
      <c r="A1360" s="26">
        <v>4214</v>
      </c>
      <c r="B1360" s="102" t="s">
        <v>586</v>
      </c>
      <c r="C1360" s="101"/>
      <c r="D1360" s="101"/>
      <c r="E1360" s="101"/>
      <c r="F1360" s="234"/>
      <c r="G1360" s="197"/>
      <c r="H1360" s="34">
        <v>350000</v>
      </c>
      <c r="I1360" s="100">
        <v>0</v>
      </c>
      <c r="J1360" s="100">
        <f t="shared" si="533"/>
        <v>0</v>
      </c>
      <c r="L1360" s="34"/>
    </row>
    <row r="1361" spans="1:12" s="27" customFormat="1" ht="13.8" x14ac:dyDescent="0.25">
      <c r="A1361" s="26"/>
      <c r="B1361" s="102"/>
      <c r="C1361" s="101"/>
      <c r="D1361" s="101"/>
      <c r="E1361" s="101"/>
      <c r="F1361" s="100"/>
      <c r="G1361" s="197"/>
      <c r="H1361" s="34"/>
      <c r="I1361" s="100"/>
      <c r="J1361" s="100"/>
      <c r="L1361" s="34"/>
    </row>
    <row r="1362" spans="1:12" s="27" customFormat="1" ht="13.8" x14ac:dyDescent="0.25">
      <c r="A1362" s="26"/>
      <c r="B1362" s="102"/>
      <c r="C1362" s="101"/>
      <c r="D1362" s="101"/>
      <c r="E1362" s="101"/>
      <c r="F1362" s="100"/>
      <c r="G1362" s="197"/>
      <c r="H1362" s="34"/>
      <c r="I1362" s="100"/>
      <c r="J1362" s="100"/>
      <c r="L1362" s="34"/>
    </row>
    <row r="1363" spans="1:12" s="27" customFormat="1" ht="13.8" x14ac:dyDescent="0.25">
      <c r="A1363" s="153" t="s">
        <v>371</v>
      </c>
      <c r="B1363" s="153"/>
      <c r="C1363" s="153"/>
      <c r="D1363" s="153"/>
      <c r="E1363" s="153"/>
      <c r="F1363" s="154"/>
      <c r="G1363" s="154" t="e">
        <f>G1364+G1415+G1422+G1427</f>
        <v>#REF!</v>
      </c>
      <c r="H1363" s="154">
        <f>H1364+H1415+H1422+H1427</f>
        <v>1188000</v>
      </c>
      <c r="I1363" s="154">
        <f>I1364+I1415+I1422+I1427</f>
        <v>500519.66</v>
      </c>
      <c r="J1363" s="154">
        <f t="shared" ref="J1363:J1364" si="534">(I1363/H1363)*100</f>
        <v>42.131284511784514</v>
      </c>
      <c r="L1363" s="34"/>
    </row>
    <row r="1364" spans="1:12" s="27" customFormat="1" ht="13.8" x14ac:dyDescent="0.25">
      <c r="A1364" s="155" t="s">
        <v>372</v>
      </c>
      <c r="B1364" s="155"/>
      <c r="C1364" s="155"/>
      <c r="D1364" s="155"/>
      <c r="E1364" s="155"/>
      <c r="F1364" s="156"/>
      <c r="G1364" s="156" t="e">
        <f>#REF!+#REF!</f>
        <v>#REF!</v>
      </c>
      <c r="H1364" s="156">
        <v>1086000</v>
      </c>
      <c r="I1364" s="156">
        <v>453636.62</v>
      </c>
      <c r="J1364" s="156">
        <f t="shared" si="534"/>
        <v>41.771327808471455</v>
      </c>
      <c r="L1364" s="34"/>
    </row>
    <row r="1365" spans="1:12" s="27" customFormat="1" x14ac:dyDescent="0.25">
      <c r="A1365" s="28">
        <v>31</v>
      </c>
      <c r="B1365" s="28" t="s">
        <v>3</v>
      </c>
      <c r="C1365" s="28"/>
      <c r="D1365" s="28"/>
      <c r="E1365" s="28"/>
      <c r="F1365" s="33"/>
      <c r="G1365" s="33">
        <f t="shared" ref="G1365" si="535">G1366+G1368+G1371</f>
        <v>0</v>
      </c>
      <c r="H1365" s="33">
        <f>H1366+H1368+H1371</f>
        <v>757500</v>
      </c>
      <c r="I1365" s="33">
        <f>I1366+I1368+I1371</f>
        <v>343537.21</v>
      </c>
      <c r="J1365" s="33">
        <f t="shared" ref="J1365:J1369" si="536">(I1365/H1365)*100</f>
        <v>45.351446864686473</v>
      </c>
      <c r="L1365" s="34"/>
    </row>
    <row r="1366" spans="1:12" s="27" customFormat="1" x14ac:dyDescent="0.25">
      <c r="A1366" s="28">
        <v>311</v>
      </c>
      <c r="B1366" s="28" t="s">
        <v>94</v>
      </c>
      <c r="C1366" s="28"/>
      <c r="D1366" s="28"/>
      <c r="E1366" s="28"/>
      <c r="F1366" s="33"/>
      <c r="G1366" s="33">
        <f t="shared" ref="G1366" si="537">G1367</f>
        <v>0</v>
      </c>
      <c r="H1366" s="33">
        <f>H1367</f>
        <v>626000</v>
      </c>
      <c r="I1366" s="33">
        <f t="shared" ref="I1366" si="538">I1367</f>
        <v>292905.38</v>
      </c>
      <c r="J1366" s="33">
        <f t="shared" si="536"/>
        <v>46.789996805111819</v>
      </c>
      <c r="L1366" s="34"/>
    </row>
    <row r="1367" spans="1:12" s="27" customFormat="1" x14ac:dyDescent="0.25">
      <c r="A1367" s="27">
        <v>3111</v>
      </c>
      <c r="B1367" s="27" t="s">
        <v>38</v>
      </c>
      <c r="F1367" s="34"/>
      <c r="G1367" s="34"/>
      <c r="H1367" s="34">
        <v>626000</v>
      </c>
      <c r="I1367" s="34">
        <v>292905.38</v>
      </c>
      <c r="J1367" s="34">
        <f t="shared" si="536"/>
        <v>46.789996805111819</v>
      </c>
      <c r="L1367" s="34"/>
    </row>
    <row r="1368" spans="1:12" s="27" customFormat="1" x14ac:dyDescent="0.25">
      <c r="A1368" s="24">
        <v>312</v>
      </c>
      <c r="B1368" s="24" t="s">
        <v>96</v>
      </c>
      <c r="C1368" s="28"/>
      <c r="D1368" s="28"/>
      <c r="E1368" s="28"/>
      <c r="F1368" s="33"/>
      <c r="G1368" s="33">
        <f t="shared" ref="G1368" si="539">G1369+G1370</f>
        <v>0</v>
      </c>
      <c r="H1368" s="33">
        <f>H1369+H1370</f>
        <v>22500</v>
      </c>
      <c r="I1368" s="33">
        <f>I1369+I1370</f>
        <v>2000</v>
      </c>
      <c r="J1368" s="33">
        <f t="shared" si="536"/>
        <v>8.8888888888888893</v>
      </c>
      <c r="L1368" s="34"/>
    </row>
    <row r="1369" spans="1:12" s="27" customFormat="1" x14ac:dyDescent="0.25">
      <c r="A1369" s="26">
        <v>3121</v>
      </c>
      <c r="B1369" s="102" t="s">
        <v>295</v>
      </c>
      <c r="F1369" s="34"/>
      <c r="G1369" s="34"/>
      <c r="H1369" s="34">
        <v>22500</v>
      </c>
      <c r="I1369" s="1">
        <v>2000</v>
      </c>
      <c r="J1369" s="1">
        <f t="shared" si="536"/>
        <v>8.8888888888888893</v>
      </c>
      <c r="L1369" s="34"/>
    </row>
    <row r="1370" spans="1:12" s="27" customFormat="1" x14ac:dyDescent="0.25">
      <c r="A1370" s="102"/>
      <c r="B1370" s="102"/>
      <c r="C1370" s="101"/>
      <c r="F1370" s="34"/>
      <c r="G1370" s="34"/>
      <c r="H1370" s="34"/>
      <c r="I1370" s="1"/>
      <c r="J1370" s="1"/>
      <c r="L1370" s="34"/>
    </row>
    <row r="1371" spans="1:12" s="27" customFormat="1" x14ac:dyDescent="0.25">
      <c r="A1371" s="28">
        <v>313</v>
      </c>
      <c r="B1371" s="28" t="s">
        <v>71</v>
      </c>
      <c r="C1371" s="28"/>
      <c r="D1371" s="28"/>
      <c r="E1371" s="28"/>
      <c r="F1371" s="33"/>
      <c r="G1371" s="33">
        <f t="shared" ref="G1371:I1371" si="540">SUM(G1372:G1373)</f>
        <v>0</v>
      </c>
      <c r="H1371" s="33">
        <f t="shared" si="540"/>
        <v>109000</v>
      </c>
      <c r="I1371" s="33">
        <f t="shared" si="540"/>
        <v>48631.83</v>
      </c>
      <c r="J1371" s="33">
        <f t="shared" ref="J1371:J1372" si="541">(I1371/H1371)*100</f>
        <v>44.61635779816514</v>
      </c>
      <c r="L1371" s="34"/>
    </row>
    <row r="1372" spans="1:12" s="27" customFormat="1" x14ac:dyDescent="0.25">
      <c r="A1372" s="27">
        <v>3132</v>
      </c>
      <c r="B1372" s="27" t="s">
        <v>6</v>
      </c>
      <c r="F1372" s="34"/>
      <c r="G1372" s="33"/>
      <c r="H1372" s="34">
        <v>109000</v>
      </c>
      <c r="I1372" s="34">
        <v>48631.83</v>
      </c>
      <c r="J1372" s="34">
        <f t="shared" si="541"/>
        <v>44.61635779816514</v>
      </c>
      <c r="L1372" s="34"/>
    </row>
    <row r="1373" spans="1:12" s="27" customFormat="1" x14ac:dyDescent="0.25">
      <c r="A1373" s="26">
        <v>3133</v>
      </c>
      <c r="B1373" s="40" t="s">
        <v>277</v>
      </c>
      <c r="F1373" s="34"/>
      <c r="G1373" s="33"/>
      <c r="H1373" s="34">
        <v>0</v>
      </c>
      <c r="I1373" s="34">
        <v>0</v>
      </c>
      <c r="J1373" s="34">
        <v>0</v>
      </c>
      <c r="L1373" s="34"/>
    </row>
    <row r="1374" spans="1:12" s="27" customFormat="1" x14ac:dyDescent="0.25">
      <c r="A1374" s="28">
        <v>32</v>
      </c>
      <c r="B1374" s="28" t="s">
        <v>7</v>
      </c>
      <c r="C1374" s="28"/>
      <c r="D1374" s="28"/>
      <c r="E1374" s="28"/>
      <c r="F1374" s="38"/>
      <c r="G1374" s="38">
        <f>G1375+G1379+G1385+G1391</f>
        <v>0</v>
      </c>
      <c r="H1374" s="38">
        <f>H1375+H1379+H1385+H1391</f>
        <v>228500</v>
      </c>
      <c r="I1374" s="38">
        <f>I1375+I1379+I1385+I1391</f>
        <v>96654.810000000012</v>
      </c>
      <c r="J1374" s="38">
        <f t="shared" ref="J1374:J1387" si="542">(I1374/H1374)*100</f>
        <v>42.29969803063458</v>
      </c>
      <c r="L1374" s="34"/>
    </row>
    <row r="1375" spans="1:12" s="27" customFormat="1" x14ac:dyDescent="0.25">
      <c r="A1375" s="28">
        <v>321</v>
      </c>
      <c r="B1375" s="28" t="s">
        <v>72</v>
      </c>
      <c r="C1375" s="28"/>
      <c r="D1375" s="28"/>
      <c r="E1375" s="28"/>
      <c r="F1375" s="38"/>
      <c r="G1375" s="38">
        <f t="shared" ref="G1375" si="543">SUM(G1376:G1378)</f>
        <v>0</v>
      </c>
      <c r="H1375" s="38">
        <f>SUM(H1376:H1378)</f>
        <v>59000</v>
      </c>
      <c r="I1375" s="38">
        <f>SUM(I1376:I1378)</f>
        <v>20168</v>
      </c>
      <c r="J1375" s="38">
        <f t="shared" si="542"/>
        <v>34.183050847457622</v>
      </c>
      <c r="L1375" s="34"/>
    </row>
    <row r="1376" spans="1:12" s="27" customFormat="1" x14ac:dyDescent="0.25">
      <c r="A1376" s="101">
        <v>3211</v>
      </c>
      <c r="B1376" s="101" t="s">
        <v>16</v>
      </c>
      <c r="C1376" s="101"/>
      <c r="D1376" s="101"/>
      <c r="E1376" s="101"/>
      <c r="F1376" s="100"/>
      <c r="G1376" s="103"/>
      <c r="H1376" s="34">
        <v>5000</v>
      </c>
      <c r="I1376" s="34">
        <v>3255</v>
      </c>
      <c r="J1376" s="34">
        <f t="shared" si="542"/>
        <v>65.100000000000009</v>
      </c>
      <c r="L1376" s="34"/>
    </row>
    <row r="1377" spans="1:12" s="27" customFormat="1" x14ac:dyDescent="0.25">
      <c r="A1377" s="101">
        <v>3212</v>
      </c>
      <c r="B1377" s="101" t="s">
        <v>39</v>
      </c>
      <c r="C1377" s="101"/>
      <c r="D1377" s="101"/>
      <c r="E1377" s="101"/>
      <c r="F1377" s="103"/>
      <c r="G1377" s="103"/>
      <c r="H1377" s="34">
        <v>50000</v>
      </c>
      <c r="I1377" s="34">
        <v>16263</v>
      </c>
      <c r="J1377" s="34">
        <f t="shared" si="542"/>
        <v>32.525999999999996</v>
      </c>
      <c r="L1377" s="34"/>
    </row>
    <row r="1378" spans="1:12" s="27" customFormat="1" x14ac:dyDescent="0.25">
      <c r="A1378" s="27">
        <v>3213</v>
      </c>
      <c r="B1378" s="27" t="s">
        <v>18</v>
      </c>
      <c r="F1378" s="34"/>
      <c r="G1378" s="39"/>
      <c r="H1378" s="34">
        <v>4000</v>
      </c>
      <c r="I1378" s="34">
        <v>650</v>
      </c>
      <c r="J1378" s="34">
        <f t="shared" si="542"/>
        <v>16.25</v>
      </c>
      <c r="L1378" s="34"/>
    </row>
    <row r="1379" spans="1:12" s="27" customFormat="1" x14ac:dyDescent="0.25">
      <c r="A1379" s="28">
        <v>322</v>
      </c>
      <c r="B1379" s="28" t="s">
        <v>73</v>
      </c>
      <c r="C1379" s="28"/>
      <c r="D1379" s="28"/>
      <c r="E1379" s="28"/>
      <c r="F1379" s="38"/>
      <c r="G1379" s="38">
        <f t="shared" ref="G1379" si="544">SUM(G1380:G1384)</f>
        <v>0</v>
      </c>
      <c r="H1379" s="38">
        <f>SUM(H1380:H1384)</f>
        <v>121800</v>
      </c>
      <c r="I1379" s="38">
        <f>SUM(I1380:I1384)</f>
        <v>64258.950000000004</v>
      </c>
      <c r="J1379" s="38">
        <f t="shared" si="542"/>
        <v>52.757758620689657</v>
      </c>
      <c r="L1379" s="34"/>
    </row>
    <row r="1380" spans="1:12" s="27" customFormat="1" x14ac:dyDescent="0.25">
      <c r="A1380" s="101">
        <v>3221</v>
      </c>
      <c r="B1380" s="101" t="s">
        <v>74</v>
      </c>
      <c r="C1380" s="101"/>
      <c r="D1380" s="101"/>
      <c r="E1380" s="101"/>
      <c r="F1380" s="25"/>
      <c r="G1380" s="103"/>
      <c r="H1380" s="34">
        <v>17800</v>
      </c>
      <c r="I1380" s="34">
        <v>12061.36</v>
      </c>
      <c r="J1380" s="34">
        <f t="shared" si="542"/>
        <v>67.760449438202258</v>
      </c>
      <c r="L1380" s="34"/>
    </row>
    <row r="1381" spans="1:12" s="27" customFormat="1" ht="13.8" x14ac:dyDescent="0.25">
      <c r="A1381" s="102">
        <v>3222</v>
      </c>
      <c r="B1381" s="102" t="s">
        <v>88</v>
      </c>
      <c r="C1381" s="102"/>
      <c r="D1381" s="102"/>
      <c r="E1381" s="102"/>
      <c r="F1381" s="25"/>
      <c r="G1381" s="37"/>
      <c r="H1381" s="34">
        <v>50000</v>
      </c>
      <c r="I1381" s="34">
        <v>22772.41</v>
      </c>
      <c r="J1381" s="34">
        <f t="shared" si="542"/>
        <v>45.544819999999994</v>
      </c>
      <c r="L1381" s="34"/>
    </row>
    <row r="1382" spans="1:12" s="27" customFormat="1" ht="13.8" x14ac:dyDescent="0.25">
      <c r="A1382" s="102">
        <v>3223</v>
      </c>
      <c r="B1382" s="102" t="s">
        <v>22</v>
      </c>
      <c r="C1382" s="102"/>
      <c r="D1382" s="102"/>
      <c r="E1382" s="102"/>
      <c r="F1382" s="25"/>
      <c r="G1382" s="37"/>
      <c r="H1382" s="34">
        <v>8000</v>
      </c>
      <c r="I1382" s="34">
        <v>4223.7</v>
      </c>
      <c r="J1382" s="34">
        <f t="shared" si="542"/>
        <v>52.796250000000001</v>
      </c>
      <c r="L1382" s="34"/>
    </row>
    <row r="1383" spans="1:12" s="27" customFormat="1" ht="13.8" x14ac:dyDescent="0.25">
      <c r="A1383" s="26">
        <v>3223</v>
      </c>
      <c r="B1383" s="26" t="s">
        <v>63</v>
      </c>
      <c r="C1383" s="26"/>
      <c r="D1383" s="26"/>
      <c r="E1383" s="26"/>
      <c r="F1383" s="25"/>
      <c r="G1383" s="32"/>
      <c r="H1383" s="34">
        <v>37000</v>
      </c>
      <c r="I1383" s="34">
        <v>24518.68</v>
      </c>
      <c r="J1383" s="34">
        <f t="shared" si="542"/>
        <v>66.266702702702702</v>
      </c>
      <c r="L1383" s="34"/>
    </row>
    <row r="1384" spans="1:12" s="27" customFormat="1" ht="13.8" x14ac:dyDescent="0.25">
      <c r="A1384" s="26">
        <v>3225</v>
      </c>
      <c r="B1384" s="102" t="s">
        <v>24</v>
      </c>
      <c r="C1384" s="26"/>
      <c r="D1384" s="26"/>
      <c r="E1384" s="26"/>
      <c r="F1384" s="39"/>
      <c r="G1384" s="32"/>
      <c r="H1384" s="34">
        <v>9000</v>
      </c>
      <c r="I1384" s="34">
        <v>682.8</v>
      </c>
      <c r="J1384" s="34">
        <f t="shared" si="542"/>
        <v>7.5866666666666669</v>
      </c>
      <c r="L1384" s="34"/>
    </row>
    <row r="1385" spans="1:12" s="27" customFormat="1" x14ac:dyDescent="0.25">
      <c r="A1385" s="24">
        <v>323</v>
      </c>
      <c r="B1385" s="24" t="s">
        <v>75</v>
      </c>
      <c r="C1385" s="24"/>
      <c r="D1385" s="24"/>
      <c r="E1385" s="24"/>
      <c r="F1385" s="33"/>
      <c r="G1385" s="33">
        <f>SUM(G1386:G1390)</f>
        <v>0</v>
      </c>
      <c r="H1385" s="33">
        <f>SUM(H1386:H1390)</f>
        <v>42700</v>
      </c>
      <c r="I1385" s="33">
        <f>SUM(I1386:I1390)</f>
        <v>11090.08</v>
      </c>
      <c r="J1385" s="33">
        <f t="shared" si="542"/>
        <v>25.972084309133493</v>
      </c>
      <c r="L1385" s="34"/>
    </row>
    <row r="1386" spans="1:12" s="27" customFormat="1" ht="13.8" x14ac:dyDescent="0.25">
      <c r="A1386" s="26">
        <v>3231</v>
      </c>
      <c r="B1386" s="102" t="s">
        <v>376</v>
      </c>
      <c r="C1386" s="26"/>
      <c r="D1386" s="26"/>
      <c r="E1386" s="26"/>
      <c r="F1386" s="39"/>
      <c r="G1386" s="32"/>
      <c r="H1386" s="34">
        <v>5000</v>
      </c>
      <c r="I1386" s="34">
        <v>1127.78</v>
      </c>
      <c r="J1386" s="34">
        <f t="shared" si="542"/>
        <v>22.555600000000002</v>
      </c>
      <c r="L1386" s="34"/>
    </row>
    <row r="1387" spans="1:12" s="27" customFormat="1" ht="13.8" x14ac:dyDescent="0.25">
      <c r="A1387" s="26">
        <v>3232</v>
      </c>
      <c r="B1387" s="26" t="s">
        <v>14</v>
      </c>
      <c r="C1387" s="26"/>
      <c r="D1387" s="26"/>
      <c r="E1387" s="26"/>
      <c r="F1387" s="39"/>
      <c r="G1387" s="32"/>
      <c r="H1387" s="34">
        <v>20000</v>
      </c>
      <c r="I1387" s="34">
        <v>3447.88</v>
      </c>
      <c r="J1387" s="34">
        <f t="shared" si="542"/>
        <v>17.2394</v>
      </c>
      <c r="L1387" s="34"/>
    </row>
    <row r="1388" spans="1:12" s="27" customFormat="1" x14ac:dyDescent="0.25">
      <c r="A1388" s="26">
        <v>3234</v>
      </c>
      <c r="B1388" s="102" t="s">
        <v>221</v>
      </c>
      <c r="C1388" s="26"/>
      <c r="D1388" s="26"/>
      <c r="E1388" s="26"/>
      <c r="F1388" s="39"/>
      <c r="G1388" s="34"/>
      <c r="H1388" s="34">
        <v>3000</v>
      </c>
      <c r="I1388" s="34">
        <v>2393.1</v>
      </c>
      <c r="J1388" s="34">
        <f t="shared" ref="J1388:J1389" si="545">(I1388/H1388)*100</f>
        <v>79.77</v>
      </c>
      <c r="L1388" s="34"/>
    </row>
    <row r="1389" spans="1:12" s="27" customFormat="1" x14ac:dyDescent="0.25">
      <c r="A1389" s="26">
        <v>3236</v>
      </c>
      <c r="B1389" s="102" t="s">
        <v>107</v>
      </c>
      <c r="C1389" s="26"/>
      <c r="D1389" s="26"/>
      <c r="E1389" s="26"/>
      <c r="F1389" s="39"/>
      <c r="G1389" s="34"/>
      <c r="H1389" s="34">
        <v>9700</v>
      </c>
      <c r="I1389" s="34">
        <v>4121.32</v>
      </c>
      <c r="J1389" s="34">
        <f t="shared" si="545"/>
        <v>42.487835051546391</v>
      </c>
      <c r="L1389" s="34"/>
    </row>
    <row r="1390" spans="1:12" s="27" customFormat="1" x14ac:dyDescent="0.25">
      <c r="A1390" s="26">
        <v>3237</v>
      </c>
      <c r="B1390" s="102" t="s">
        <v>121</v>
      </c>
      <c r="C1390" s="26"/>
      <c r="D1390" s="26"/>
      <c r="E1390" s="26"/>
      <c r="F1390" s="39"/>
      <c r="G1390" s="34"/>
      <c r="H1390" s="34">
        <v>5000</v>
      </c>
      <c r="I1390" s="34">
        <v>0</v>
      </c>
      <c r="J1390" s="34">
        <f t="shared" ref="J1390:J1397" si="546">(I1390/H1390)*100</f>
        <v>0</v>
      </c>
      <c r="L1390" s="34"/>
    </row>
    <row r="1391" spans="1:12" s="27" customFormat="1" x14ac:dyDescent="0.25">
      <c r="A1391" s="24">
        <v>329</v>
      </c>
      <c r="B1391" s="24" t="s">
        <v>141</v>
      </c>
      <c r="C1391" s="24"/>
      <c r="D1391" s="24"/>
      <c r="E1391" s="24"/>
      <c r="F1391" s="33"/>
      <c r="G1391" s="33">
        <f t="shared" ref="G1391" si="547">SUM(G1392:G1393)</f>
        <v>0</v>
      </c>
      <c r="H1391" s="33">
        <f>SUM(H1392:H1393)</f>
        <v>5000</v>
      </c>
      <c r="I1391" s="33">
        <f t="shared" ref="I1391" si="548">SUM(I1392:I1393)</f>
        <v>1137.78</v>
      </c>
      <c r="J1391" s="33">
        <f t="shared" si="546"/>
        <v>22.755600000000001</v>
      </c>
      <c r="L1391" s="34"/>
    </row>
    <row r="1392" spans="1:12" s="27" customFormat="1" x14ac:dyDescent="0.25">
      <c r="A1392" s="26">
        <v>3291</v>
      </c>
      <c r="B1392" s="102" t="s">
        <v>108</v>
      </c>
      <c r="C1392" s="26"/>
      <c r="D1392" s="26"/>
      <c r="E1392" s="26"/>
      <c r="F1392" s="39"/>
      <c r="G1392" s="34"/>
      <c r="H1392" s="34">
        <v>4000</v>
      </c>
      <c r="I1392" s="34">
        <v>1068.72</v>
      </c>
      <c r="J1392" s="34">
        <f t="shared" si="546"/>
        <v>26.718000000000004</v>
      </c>
      <c r="L1392" s="34"/>
    </row>
    <row r="1393" spans="1:12" s="27" customFormat="1" x14ac:dyDescent="0.25">
      <c r="A1393" s="26">
        <v>3293</v>
      </c>
      <c r="B1393" s="102" t="s">
        <v>10</v>
      </c>
      <c r="C1393" s="26"/>
      <c r="D1393" s="26"/>
      <c r="E1393" s="26"/>
      <c r="F1393" s="39"/>
      <c r="G1393" s="34"/>
      <c r="H1393" s="34">
        <v>1000</v>
      </c>
      <c r="I1393" s="34">
        <v>69.06</v>
      </c>
      <c r="J1393" s="34">
        <f t="shared" si="546"/>
        <v>6.9059999999999997</v>
      </c>
      <c r="L1393" s="34"/>
    </row>
    <row r="1394" spans="1:12" s="27" customFormat="1" x14ac:dyDescent="0.25">
      <c r="A1394" s="24">
        <v>34</v>
      </c>
      <c r="B1394" s="24" t="s">
        <v>27</v>
      </c>
      <c r="C1394" s="24"/>
      <c r="D1394" s="24"/>
      <c r="E1394" s="24"/>
      <c r="F1394" s="33"/>
      <c r="G1394" s="33">
        <f t="shared" ref="G1394:I1394" si="549">G1395</f>
        <v>0</v>
      </c>
      <c r="H1394" s="33">
        <f t="shared" si="549"/>
        <v>5000</v>
      </c>
      <c r="I1394" s="33">
        <f t="shared" si="549"/>
        <v>3244.6</v>
      </c>
      <c r="J1394" s="33">
        <f t="shared" si="546"/>
        <v>64.891999999999996</v>
      </c>
      <c r="L1394" s="34"/>
    </row>
    <row r="1395" spans="1:12" s="27" customFormat="1" x14ac:dyDescent="0.25">
      <c r="A1395" s="24">
        <v>343</v>
      </c>
      <c r="B1395" s="24" t="s">
        <v>76</v>
      </c>
      <c r="C1395" s="24"/>
      <c r="D1395" s="24"/>
      <c r="E1395" s="24"/>
      <c r="F1395" s="33"/>
      <c r="G1395" s="33">
        <f t="shared" ref="G1395:H1395" si="550">G1396+G1397</f>
        <v>0</v>
      </c>
      <c r="H1395" s="33">
        <f t="shared" si="550"/>
        <v>5000</v>
      </c>
      <c r="I1395" s="33">
        <f>I1396+I1397</f>
        <v>3244.6</v>
      </c>
      <c r="J1395" s="33">
        <f t="shared" si="546"/>
        <v>64.891999999999996</v>
      </c>
      <c r="L1395" s="34"/>
    </row>
    <row r="1396" spans="1:12" s="27" customFormat="1" x14ac:dyDescent="0.25">
      <c r="A1396" s="26">
        <v>3431</v>
      </c>
      <c r="B1396" s="102" t="s">
        <v>28</v>
      </c>
      <c r="C1396" s="26"/>
      <c r="D1396" s="26"/>
      <c r="E1396" s="26"/>
      <c r="F1396" s="39"/>
      <c r="G1396" s="34"/>
      <c r="H1396" s="34">
        <v>4000</v>
      </c>
      <c r="I1396" s="34">
        <v>2684.6</v>
      </c>
      <c r="J1396" s="34">
        <f t="shared" si="546"/>
        <v>67.115000000000009</v>
      </c>
      <c r="L1396" s="34"/>
    </row>
    <row r="1397" spans="1:12" s="27" customFormat="1" x14ac:dyDescent="0.25">
      <c r="A1397" s="26">
        <v>3434</v>
      </c>
      <c r="B1397" s="102" t="s">
        <v>77</v>
      </c>
      <c r="C1397" s="26"/>
      <c r="D1397" s="26"/>
      <c r="E1397" s="26"/>
      <c r="F1397" s="39"/>
      <c r="G1397" s="34"/>
      <c r="H1397" s="34">
        <v>1000</v>
      </c>
      <c r="I1397" s="34">
        <v>560</v>
      </c>
      <c r="J1397" s="34">
        <f t="shared" si="546"/>
        <v>56.000000000000007</v>
      </c>
      <c r="L1397" s="34"/>
    </row>
    <row r="1398" spans="1:12" s="27" customFormat="1" x14ac:dyDescent="0.25">
      <c r="A1398" s="26"/>
      <c r="B1398" s="102"/>
      <c r="C1398" s="26"/>
      <c r="D1398" s="26"/>
      <c r="E1398" s="26"/>
      <c r="F1398" s="39"/>
      <c r="G1398" s="34"/>
      <c r="H1398" s="34"/>
      <c r="I1398" s="34"/>
      <c r="J1398" s="34"/>
      <c r="L1398" s="34"/>
    </row>
    <row r="1399" spans="1:12" s="27" customFormat="1" x14ac:dyDescent="0.25">
      <c r="A1399" s="24">
        <v>4</v>
      </c>
      <c r="B1399" s="28" t="s">
        <v>142</v>
      </c>
      <c r="C1399" s="24"/>
      <c r="D1399" s="24"/>
      <c r="E1399" s="24"/>
      <c r="F1399" s="33"/>
      <c r="G1399" s="33">
        <f t="shared" ref="G1399" si="551">G1400+G1404</f>
        <v>0</v>
      </c>
      <c r="H1399" s="33">
        <f>H1400+H1404</f>
        <v>20000</v>
      </c>
      <c r="I1399" s="33">
        <f>I1400+I1404</f>
        <v>10200</v>
      </c>
      <c r="J1399" s="33">
        <f t="shared" ref="J1399:J1402" si="552">(I1399/H1399)*100</f>
        <v>51</v>
      </c>
      <c r="L1399" s="34"/>
    </row>
    <row r="1400" spans="1:12" s="27" customFormat="1" x14ac:dyDescent="0.25">
      <c r="A1400" s="24">
        <v>42</v>
      </c>
      <c r="B1400" s="24" t="s">
        <v>143</v>
      </c>
      <c r="C1400" s="24"/>
      <c r="D1400" s="24"/>
      <c r="E1400" s="24"/>
      <c r="F1400" s="33"/>
      <c r="G1400" s="33">
        <f t="shared" ref="G1400:I1400" si="553">G1401</f>
        <v>0</v>
      </c>
      <c r="H1400" s="33">
        <f t="shared" si="553"/>
        <v>20000</v>
      </c>
      <c r="I1400" s="33">
        <f t="shared" si="553"/>
        <v>10200</v>
      </c>
      <c r="J1400" s="33">
        <f t="shared" si="552"/>
        <v>51</v>
      </c>
      <c r="L1400" s="34"/>
    </row>
    <row r="1401" spans="1:12" s="27" customFormat="1" x14ac:dyDescent="0.25">
      <c r="A1401" s="24">
        <v>422</v>
      </c>
      <c r="B1401" s="24" t="s">
        <v>80</v>
      </c>
      <c r="C1401" s="24"/>
      <c r="D1401" s="24"/>
      <c r="E1401" s="24"/>
      <c r="F1401" s="38"/>
      <c r="G1401" s="38">
        <f t="shared" ref="G1401:I1401" si="554">G1402+G1403</f>
        <v>0</v>
      </c>
      <c r="H1401" s="38">
        <f t="shared" si="554"/>
        <v>20000</v>
      </c>
      <c r="I1401" s="38">
        <f t="shared" si="554"/>
        <v>10200</v>
      </c>
      <c r="J1401" s="38">
        <f t="shared" si="552"/>
        <v>51</v>
      </c>
      <c r="L1401" s="34"/>
    </row>
    <row r="1402" spans="1:12" s="27" customFormat="1" x14ac:dyDescent="0.25">
      <c r="A1402" s="26">
        <v>4221</v>
      </c>
      <c r="B1402" s="102" t="s">
        <v>122</v>
      </c>
      <c r="C1402" s="26"/>
      <c r="D1402" s="26"/>
      <c r="E1402" s="26"/>
      <c r="F1402" s="39"/>
      <c r="G1402" s="34"/>
      <c r="H1402" s="34">
        <v>20000</v>
      </c>
      <c r="I1402" s="34">
        <v>10200</v>
      </c>
      <c r="J1402" s="34">
        <f t="shared" si="552"/>
        <v>51</v>
      </c>
      <c r="L1402" s="34"/>
    </row>
    <row r="1403" spans="1:12" s="27" customFormat="1" x14ac:dyDescent="0.25">
      <c r="A1403" s="102">
        <v>4221</v>
      </c>
      <c r="B1403" s="102" t="s">
        <v>502</v>
      </c>
      <c r="C1403" s="102"/>
      <c r="D1403" s="102"/>
      <c r="E1403" s="102"/>
      <c r="F1403" s="103"/>
      <c r="G1403" s="100"/>
      <c r="H1403" s="100"/>
      <c r="I1403" s="100"/>
      <c r="J1403" s="100"/>
      <c r="L1403" s="34"/>
    </row>
    <row r="1404" spans="1:12" s="27" customFormat="1" hidden="1" x14ac:dyDescent="0.25">
      <c r="A1404" s="24">
        <v>45</v>
      </c>
      <c r="B1404" s="24" t="s">
        <v>378</v>
      </c>
      <c r="C1404" s="26"/>
      <c r="D1404" s="26"/>
      <c r="E1404" s="26"/>
      <c r="F1404" s="33"/>
      <c r="G1404" s="33">
        <f t="shared" ref="G1404" si="555">G1405</f>
        <v>0</v>
      </c>
      <c r="H1404" s="33">
        <f>H1405</f>
        <v>0</v>
      </c>
      <c r="I1404" s="33">
        <f>I1405</f>
        <v>0</v>
      </c>
      <c r="J1404" s="33">
        <v>0</v>
      </c>
      <c r="L1404" s="34"/>
    </row>
    <row r="1405" spans="1:12" s="27" customFormat="1" hidden="1" x14ac:dyDescent="0.25">
      <c r="A1405" s="24">
        <v>451</v>
      </c>
      <c r="B1405" s="24" t="s">
        <v>368</v>
      </c>
      <c r="C1405" s="26"/>
      <c r="D1405" s="26"/>
      <c r="E1405" s="26"/>
      <c r="F1405" s="33"/>
      <c r="G1405" s="33">
        <f t="shared" ref="G1405" si="556">G1406+G1407</f>
        <v>0</v>
      </c>
      <c r="H1405" s="33">
        <f>H1406+H1407</f>
        <v>0</v>
      </c>
      <c r="I1405" s="33">
        <f>I1406+I1407</f>
        <v>0</v>
      </c>
      <c r="J1405" s="33">
        <v>0</v>
      </c>
      <c r="L1405" s="34"/>
    </row>
    <row r="1406" spans="1:12" s="27" customFormat="1" hidden="1" x14ac:dyDescent="0.25">
      <c r="A1406" s="102">
        <v>4511</v>
      </c>
      <c r="B1406" s="102" t="s">
        <v>223</v>
      </c>
      <c r="C1406" s="102"/>
      <c r="D1406" s="102"/>
      <c r="E1406" s="102"/>
      <c r="F1406" s="103"/>
      <c r="G1406" s="100"/>
      <c r="H1406" s="100">
        <v>0</v>
      </c>
      <c r="I1406" s="34">
        <v>0</v>
      </c>
      <c r="J1406" s="34">
        <v>0</v>
      </c>
      <c r="L1406" s="34"/>
    </row>
    <row r="1407" spans="1:12" s="27" customFormat="1" hidden="1" x14ac:dyDescent="0.25">
      <c r="A1407" s="102">
        <v>4511</v>
      </c>
      <c r="B1407" s="102" t="s">
        <v>379</v>
      </c>
      <c r="C1407" s="102"/>
      <c r="D1407" s="102"/>
      <c r="E1407" s="102"/>
      <c r="F1407" s="103"/>
      <c r="G1407" s="100"/>
      <c r="H1407" s="100">
        <v>0</v>
      </c>
      <c r="I1407" s="100">
        <v>0</v>
      </c>
      <c r="J1407" s="100">
        <v>0</v>
      </c>
      <c r="L1407" s="34"/>
    </row>
    <row r="1408" spans="1:12" s="27" customFormat="1" ht="13.8" hidden="1" x14ac:dyDescent="0.25">
      <c r="A1408" s="42"/>
      <c r="F1408" s="34"/>
      <c r="H1408" s="34"/>
      <c r="I1408" s="1"/>
      <c r="J1408" s="1"/>
      <c r="L1408" s="34"/>
    </row>
    <row r="1409" spans="1:12" s="27" customFormat="1" ht="13.8" x14ac:dyDescent="0.25">
      <c r="A1409" s="42"/>
      <c r="F1409" s="34"/>
      <c r="H1409" s="34"/>
      <c r="I1409" s="1"/>
      <c r="J1409" s="1"/>
      <c r="L1409" s="34"/>
    </row>
    <row r="1410" spans="1:12" s="27" customFormat="1" x14ac:dyDescent="0.25">
      <c r="A1410" s="24">
        <v>42</v>
      </c>
      <c r="B1410" s="24" t="s">
        <v>535</v>
      </c>
      <c r="C1410" s="26"/>
      <c r="D1410" s="26"/>
      <c r="E1410" s="26"/>
      <c r="F1410" s="39"/>
      <c r="G1410" s="34"/>
      <c r="H1410" s="33">
        <f>H1411</f>
        <v>75000</v>
      </c>
      <c r="I1410" s="33">
        <f t="shared" ref="I1410:I1411" si="557">I1411</f>
        <v>0</v>
      </c>
      <c r="J1410" s="33">
        <f t="shared" ref="J1410:J1412" si="558">(I1410/H1410)*100</f>
        <v>0</v>
      </c>
      <c r="L1410" s="34"/>
    </row>
    <row r="1411" spans="1:12" s="27" customFormat="1" x14ac:dyDescent="0.25">
      <c r="A1411" s="24">
        <v>422</v>
      </c>
      <c r="B1411" s="24" t="s">
        <v>80</v>
      </c>
      <c r="C1411" s="26"/>
      <c r="D1411" s="26"/>
      <c r="E1411" s="26"/>
      <c r="F1411" s="39"/>
      <c r="G1411" s="34"/>
      <c r="H1411" s="33">
        <f>H1412</f>
        <v>75000</v>
      </c>
      <c r="I1411" s="33">
        <f t="shared" si="557"/>
        <v>0</v>
      </c>
      <c r="J1411" s="33">
        <f t="shared" si="558"/>
        <v>0</v>
      </c>
      <c r="L1411" s="34"/>
    </row>
    <row r="1412" spans="1:12" s="27" customFormat="1" x14ac:dyDescent="0.25">
      <c r="A1412" s="102">
        <v>4223</v>
      </c>
      <c r="B1412" s="102" t="s">
        <v>381</v>
      </c>
      <c r="C1412" s="102"/>
      <c r="D1412" s="102"/>
      <c r="E1412" s="102"/>
      <c r="F1412" s="103"/>
      <c r="G1412" s="100"/>
      <c r="H1412" s="100">
        <v>75000</v>
      </c>
      <c r="I1412" s="34">
        <v>0</v>
      </c>
      <c r="J1412" s="34">
        <f t="shared" si="558"/>
        <v>0</v>
      </c>
      <c r="L1412" s="34"/>
    </row>
    <row r="1413" spans="1:12" s="27" customFormat="1" x14ac:dyDescent="0.25">
      <c r="A1413" s="102"/>
      <c r="B1413" s="102"/>
      <c r="C1413" s="102"/>
      <c r="D1413" s="102"/>
      <c r="E1413" s="102"/>
      <c r="F1413" s="103"/>
      <c r="G1413" s="100"/>
      <c r="H1413" s="100"/>
      <c r="I1413" s="34"/>
      <c r="J1413" s="34"/>
      <c r="L1413" s="34"/>
    </row>
    <row r="1414" spans="1:12" s="27" customFormat="1" x14ac:dyDescent="0.25">
      <c r="A1414" s="102"/>
      <c r="B1414" s="102"/>
      <c r="C1414" s="102"/>
      <c r="D1414" s="102"/>
      <c r="E1414" s="102"/>
      <c r="F1414" s="103"/>
      <c r="G1414" s="100"/>
      <c r="H1414" s="100"/>
      <c r="I1414" s="34"/>
      <c r="J1414" s="34"/>
      <c r="L1414" s="34"/>
    </row>
    <row r="1415" spans="1:12" s="27" customFormat="1" ht="13.8" x14ac:dyDescent="0.25">
      <c r="A1415" s="155" t="s">
        <v>382</v>
      </c>
      <c r="B1415" s="155"/>
      <c r="C1415" s="155"/>
      <c r="D1415" s="155"/>
      <c r="E1415" s="155"/>
      <c r="F1415" s="156"/>
      <c r="G1415" s="156" t="e">
        <f>#REF!</f>
        <v>#REF!</v>
      </c>
      <c r="H1415" s="156">
        <v>27000</v>
      </c>
      <c r="I1415" s="156">
        <v>10633.04</v>
      </c>
      <c r="J1415" s="156">
        <f t="shared" ref="J1415" si="559">(I1415/H1415)*100</f>
        <v>39.381629629629636</v>
      </c>
      <c r="L1415" s="34"/>
    </row>
    <row r="1416" spans="1:12" s="27" customFormat="1" x14ac:dyDescent="0.25">
      <c r="A1416" s="28">
        <v>36</v>
      </c>
      <c r="B1416" s="28" t="s">
        <v>109</v>
      </c>
      <c r="C1416" s="28"/>
      <c r="D1416" s="28"/>
      <c r="E1416" s="28"/>
      <c r="F1416" s="33"/>
      <c r="G1416" s="33">
        <f t="shared" ref="G1416:I1416" si="560">G1417</f>
        <v>0</v>
      </c>
      <c r="H1416" s="33">
        <f t="shared" si="560"/>
        <v>27000</v>
      </c>
      <c r="I1416" s="33">
        <f t="shared" si="560"/>
        <v>10633.04</v>
      </c>
      <c r="J1416" s="33">
        <f t="shared" ref="J1416:J1418" si="561">(I1416/H1416)*100</f>
        <v>39.381629629629636</v>
      </c>
      <c r="L1416" s="34"/>
    </row>
    <row r="1417" spans="1:12" s="27" customFormat="1" x14ac:dyDescent="0.25">
      <c r="A1417" s="28">
        <v>363</v>
      </c>
      <c r="B1417" s="28" t="s">
        <v>109</v>
      </c>
      <c r="C1417" s="28"/>
      <c r="D1417" s="28"/>
      <c r="E1417" s="28"/>
      <c r="F1417" s="33"/>
      <c r="G1417" s="33">
        <f t="shared" ref="G1417" si="562">SUM(G1418:G1420)</f>
        <v>0</v>
      </c>
      <c r="H1417" s="33">
        <f>SUM(H1418:H1420)</f>
        <v>27000</v>
      </c>
      <c r="I1417" s="33">
        <f t="shared" ref="I1417" si="563">SUM(I1418:I1420)</f>
        <v>10633.04</v>
      </c>
      <c r="J1417" s="33">
        <f t="shared" si="561"/>
        <v>39.381629629629636</v>
      </c>
      <c r="L1417" s="34"/>
    </row>
    <row r="1418" spans="1:12" s="27" customFormat="1" x14ac:dyDescent="0.25">
      <c r="A1418" s="27">
        <v>3631</v>
      </c>
      <c r="B1418" s="101" t="s">
        <v>384</v>
      </c>
      <c r="F1418" s="34"/>
      <c r="G1418" s="33"/>
      <c r="H1418" s="34">
        <v>25000</v>
      </c>
      <c r="I1418" s="34">
        <v>10633.04</v>
      </c>
      <c r="J1418" s="34">
        <f t="shared" si="561"/>
        <v>42.532160000000005</v>
      </c>
      <c r="L1418" s="34"/>
    </row>
    <row r="1419" spans="1:12" s="27" customFormat="1" x14ac:dyDescent="0.25">
      <c r="F1419" s="34"/>
      <c r="G1419" s="100"/>
      <c r="H1419" s="34"/>
      <c r="I1419" s="34"/>
      <c r="J1419" s="34"/>
      <c r="L1419" s="34"/>
    </row>
    <row r="1420" spans="1:12" s="27" customFormat="1" x14ac:dyDescent="0.25">
      <c r="A1420" s="101">
        <v>3631</v>
      </c>
      <c r="B1420" s="101" t="s">
        <v>82</v>
      </c>
      <c r="C1420" s="101"/>
      <c r="D1420" s="101"/>
      <c r="F1420" s="34"/>
      <c r="G1420" s="100"/>
      <c r="H1420" s="34">
        <v>2000</v>
      </c>
      <c r="I1420" s="34">
        <v>0</v>
      </c>
      <c r="J1420" s="34">
        <f t="shared" ref="J1420" si="564">(I1420/H1420)*100</f>
        <v>0</v>
      </c>
      <c r="L1420" s="34"/>
    </row>
    <row r="1421" spans="1:12" s="27" customFormat="1" x14ac:dyDescent="0.25">
      <c r="A1421" s="101"/>
      <c r="B1421" s="101"/>
      <c r="C1421" s="101"/>
      <c r="D1421" s="101"/>
      <c r="F1421" s="34"/>
      <c r="G1421" s="100"/>
      <c r="H1421" s="34"/>
      <c r="I1421" s="34"/>
      <c r="J1421" s="34"/>
      <c r="L1421" s="34"/>
    </row>
    <row r="1422" spans="1:12" s="27" customFormat="1" ht="13.8" x14ac:dyDescent="0.25">
      <c r="A1422" s="155" t="s">
        <v>385</v>
      </c>
      <c r="B1422" s="155"/>
      <c r="C1422" s="155"/>
      <c r="D1422" s="155"/>
      <c r="E1422" s="155"/>
      <c r="F1422" s="156"/>
      <c r="G1422" s="156" t="e">
        <f>#REF!</f>
        <v>#REF!</v>
      </c>
      <c r="H1422" s="156">
        <v>25000</v>
      </c>
      <c r="I1422" s="156">
        <v>9250</v>
      </c>
      <c r="J1422" s="156">
        <f t="shared" ref="J1422" si="565">(I1422/H1422)*100</f>
        <v>37</v>
      </c>
      <c r="L1422" s="34"/>
    </row>
    <row r="1423" spans="1:12" s="27" customFormat="1" x14ac:dyDescent="0.25">
      <c r="A1423" s="28">
        <v>37</v>
      </c>
      <c r="B1423" s="28" t="s">
        <v>42</v>
      </c>
      <c r="C1423" s="28"/>
      <c r="D1423" s="28"/>
      <c r="E1423" s="28"/>
      <c r="F1423" s="33"/>
      <c r="G1423" s="33">
        <f t="shared" ref="G1423:I1424" si="566">G1424</f>
        <v>0</v>
      </c>
      <c r="H1423" s="33">
        <f t="shared" si="566"/>
        <v>25000</v>
      </c>
      <c r="I1423" s="33">
        <f t="shared" si="566"/>
        <v>9250</v>
      </c>
      <c r="J1423" s="33">
        <f t="shared" ref="J1423:J1425" si="567">(I1423/H1423)*100</f>
        <v>37</v>
      </c>
      <c r="L1423" s="34"/>
    </row>
    <row r="1424" spans="1:12" s="27" customFormat="1" x14ac:dyDescent="0.25">
      <c r="A1424" s="28">
        <v>372</v>
      </c>
      <c r="B1424" s="28" t="s">
        <v>42</v>
      </c>
      <c r="C1424" s="28"/>
      <c r="D1424" s="28"/>
      <c r="E1424" s="28"/>
      <c r="F1424" s="33"/>
      <c r="G1424" s="33">
        <f t="shared" si="566"/>
        <v>0</v>
      </c>
      <c r="H1424" s="33">
        <f t="shared" si="566"/>
        <v>25000</v>
      </c>
      <c r="I1424" s="33">
        <f t="shared" si="566"/>
        <v>9250</v>
      </c>
      <c r="J1424" s="33">
        <f t="shared" si="567"/>
        <v>37</v>
      </c>
      <c r="L1424" s="34"/>
    </row>
    <row r="1425" spans="1:12" s="27" customFormat="1" x14ac:dyDescent="0.25">
      <c r="A1425" s="27">
        <v>3721</v>
      </c>
      <c r="B1425" s="27" t="s">
        <v>66</v>
      </c>
      <c r="F1425" s="34"/>
      <c r="G1425" s="34"/>
      <c r="H1425" s="34">
        <v>25000</v>
      </c>
      <c r="I1425" s="34">
        <v>9250</v>
      </c>
      <c r="J1425" s="34">
        <f t="shared" si="567"/>
        <v>37</v>
      </c>
      <c r="L1425" s="34"/>
    </row>
    <row r="1426" spans="1:12" s="27" customFormat="1" x14ac:dyDescent="0.25">
      <c r="F1426" s="34"/>
      <c r="G1426" s="34"/>
      <c r="H1426" s="34"/>
      <c r="I1426" s="34"/>
      <c r="J1426" s="34"/>
      <c r="L1426" s="34"/>
    </row>
    <row r="1427" spans="1:12" s="27" customFormat="1" ht="13.8" x14ac:dyDescent="0.25">
      <c r="A1427" s="155" t="s">
        <v>387</v>
      </c>
      <c r="B1427" s="155"/>
      <c r="C1427" s="155"/>
      <c r="D1427" s="155"/>
      <c r="E1427" s="155"/>
      <c r="F1427" s="156"/>
      <c r="G1427" s="156" t="e">
        <f>#REF!</f>
        <v>#REF!</v>
      </c>
      <c r="H1427" s="156">
        <v>50000</v>
      </c>
      <c r="I1427" s="156">
        <v>27000</v>
      </c>
      <c r="J1427" s="156">
        <f t="shared" ref="J1427" si="568">(I1427/H1427)*100</f>
        <v>54</v>
      </c>
      <c r="L1427" s="34"/>
    </row>
    <row r="1428" spans="1:12" s="27" customFormat="1" ht="13.8" x14ac:dyDescent="0.25">
      <c r="A1428" s="42"/>
      <c r="F1428" s="34"/>
      <c r="H1428" s="34"/>
      <c r="I1428" s="1"/>
      <c r="J1428" s="1"/>
      <c r="L1428" s="34"/>
    </row>
    <row r="1429" spans="1:12" s="27" customFormat="1" x14ac:dyDescent="0.25">
      <c r="A1429" s="24">
        <v>372</v>
      </c>
      <c r="B1429" s="24" t="s">
        <v>42</v>
      </c>
      <c r="C1429" s="28"/>
      <c r="D1429" s="28"/>
      <c r="E1429" s="28"/>
      <c r="F1429" s="33"/>
      <c r="G1429" s="33">
        <f t="shared" ref="G1429" si="569">G1430</f>
        <v>0</v>
      </c>
      <c r="H1429" s="33">
        <f>H1430</f>
        <v>50000</v>
      </c>
      <c r="I1429" s="33">
        <f t="shared" ref="I1429" si="570">I1430</f>
        <v>27000</v>
      </c>
      <c r="J1429" s="33">
        <f t="shared" ref="J1429:J1430" si="571">(I1429/H1429)*100</f>
        <v>54</v>
      </c>
      <c r="L1429" s="34"/>
    </row>
    <row r="1430" spans="1:12" s="27" customFormat="1" ht="15.6" x14ac:dyDescent="0.3">
      <c r="A1430" s="27">
        <v>3721</v>
      </c>
      <c r="B1430" s="27" t="s">
        <v>224</v>
      </c>
      <c r="F1430" s="34"/>
      <c r="G1430" s="30"/>
      <c r="H1430" s="100">
        <v>50000</v>
      </c>
      <c r="I1430" s="100">
        <v>27000</v>
      </c>
      <c r="J1430" s="100">
        <f t="shared" si="571"/>
        <v>54</v>
      </c>
      <c r="L1430" s="34"/>
    </row>
    <row r="1431" spans="1:12" s="27" customFormat="1" ht="15.6" x14ac:dyDescent="0.3">
      <c r="F1431" s="34"/>
      <c r="G1431" s="30"/>
      <c r="H1431" s="100"/>
      <c r="I1431" s="33"/>
      <c r="J1431" s="33"/>
      <c r="L1431" s="34"/>
    </row>
    <row r="1432" spans="1:12" s="27" customFormat="1" ht="13.8" x14ac:dyDescent="0.25">
      <c r="A1432" s="153" t="s">
        <v>433</v>
      </c>
      <c r="B1432" s="153"/>
      <c r="C1432" s="153"/>
      <c r="D1432" s="153"/>
      <c r="E1432" s="153"/>
      <c r="F1432" s="184"/>
      <c r="G1432" s="184">
        <f t="shared" ref="G1432" si="572">G1436+G1453</f>
        <v>0</v>
      </c>
      <c r="H1432" s="184">
        <f>H1436+H1453</f>
        <v>226000</v>
      </c>
      <c r="I1432" s="184">
        <f t="shared" ref="I1432" si="573">I1436+I1453</f>
        <v>63294.130000000005</v>
      </c>
      <c r="J1432" s="184">
        <f t="shared" ref="J1432" si="574">(I1432/H1432)*100</f>
        <v>28.006252212389381</v>
      </c>
      <c r="L1432" s="34"/>
    </row>
    <row r="1433" spans="1:12" s="27" customFormat="1" ht="13.8" x14ac:dyDescent="0.25">
      <c r="A1433" s="153"/>
      <c r="B1433" s="153" t="s">
        <v>170</v>
      </c>
      <c r="C1433" s="153"/>
      <c r="D1433" s="153"/>
      <c r="E1433" s="153"/>
      <c r="F1433" s="184"/>
      <c r="G1433" s="183"/>
      <c r="H1433" s="184"/>
      <c r="I1433" s="184"/>
      <c r="J1433" s="184"/>
      <c r="L1433" s="34"/>
    </row>
    <row r="1434" spans="1:12" s="27" customFormat="1" ht="13.8" x14ac:dyDescent="0.25">
      <c r="A1434" s="155" t="s">
        <v>390</v>
      </c>
      <c r="B1434" s="155"/>
      <c r="C1434" s="155"/>
      <c r="D1434" s="155"/>
      <c r="E1434" s="155"/>
      <c r="F1434" s="172"/>
      <c r="G1434" s="172">
        <f t="shared" ref="G1434" si="575">G1436</f>
        <v>0</v>
      </c>
      <c r="H1434" s="172">
        <f>H1436</f>
        <v>210000</v>
      </c>
      <c r="I1434" s="172">
        <f t="shared" ref="I1434" si="576">I1436</f>
        <v>56468.08</v>
      </c>
      <c r="J1434" s="172">
        <f t="shared" ref="J1434" si="577">(I1434/H1434)*100</f>
        <v>26.889561904761905</v>
      </c>
      <c r="L1434" s="34"/>
    </row>
    <row r="1435" spans="1:12" s="27" customFormat="1" ht="15.6" x14ac:dyDescent="0.3">
      <c r="F1435" s="34"/>
      <c r="G1435" s="30"/>
      <c r="H1435" s="100"/>
      <c r="I1435" s="33"/>
      <c r="J1435" s="33"/>
      <c r="L1435" s="34"/>
    </row>
    <row r="1436" spans="1:12" s="27" customFormat="1" ht="13.8" x14ac:dyDescent="0.25">
      <c r="A1436" s="28">
        <v>3</v>
      </c>
      <c r="B1436" s="28" t="s">
        <v>2</v>
      </c>
      <c r="C1436" s="28"/>
      <c r="D1436" s="28"/>
      <c r="E1436" s="31"/>
      <c r="F1436" s="33"/>
      <c r="G1436" s="33">
        <f t="shared" ref="G1436" si="578">G1437+G1441</f>
        <v>0</v>
      </c>
      <c r="H1436" s="33">
        <f>H1437+H1441</f>
        <v>210000</v>
      </c>
      <c r="I1436" s="33">
        <f t="shared" ref="I1436" si="579">I1437+I1441</f>
        <v>56468.08</v>
      </c>
      <c r="J1436" s="33">
        <f t="shared" ref="J1436:J1439" si="580">(I1436/H1436)*100</f>
        <v>26.889561904761905</v>
      </c>
      <c r="L1436" s="34"/>
    </row>
    <row r="1437" spans="1:12" s="27" customFormat="1" x14ac:dyDescent="0.25">
      <c r="A1437" s="28">
        <v>36</v>
      </c>
      <c r="B1437" s="28" t="s">
        <v>109</v>
      </c>
      <c r="C1437" s="28"/>
      <c r="D1437" s="28"/>
      <c r="E1437" s="28"/>
      <c r="F1437" s="33"/>
      <c r="G1437" s="33">
        <f t="shared" ref="G1437" si="581">G1439</f>
        <v>0</v>
      </c>
      <c r="H1437" s="33">
        <f>H1439</f>
        <v>110000</v>
      </c>
      <c r="I1437" s="33">
        <f t="shared" ref="I1437" si="582">I1439</f>
        <v>6468.08</v>
      </c>
      <c r="J1437" s="33">
        <f t="shared" si="580"/>
        <v>5.8800727272727276</v>
      </c>
      <c r="L1437" s="34"/>
    </row>
    <row r="1438" spans="1:12" s="27" customFormat="1" x14ac:dyDescent="0.25">
      <c r="A1438" s="28">
        <v>363</v>
      </c>
      <c r="B1438" s="28" t="s">
        <v>109</v>
      </c>
      <c r="C1438" s="28"/>
      <c r="D1438" s="28"/>
      <c r="E1438" s="28"/>
      <c r="F1438" s="33"/>
      <c r="G1438" s="33">
        <f t="shared" ref="G1438:I1438" si="583">G1439</f>
        <v>0</v>
      </c>
      <c r="H1438" s="33">
        <f t="shared" si="583"/>
        <v>110000</v>
      </c>
      <c r="I1438" s="33">
        <f t="shared" si="583"/>
        <v>6468.08</v>
      </c>
      <c r="J1438" s="33">
        <f t="shared" si="580"/>
        <v>5.8800727272727276</v>
      </c>
      <c r="L1438" s="34"/>
    </row>
    <row r="1439" spans="1:12" s="27" customFormat="1" x14ac:dyDescent="0.25">
      <c r="A1439" s="27">
        <v>3631</v>
      </c>
      <c r="B1439" s="27" t="s">
        <v>69</v>
      </c>
      <c r="F1439" s="34"/>
      <c r="G1439" s="33"/>
      <c r="H1439" s="34">
        <v>110000</v>
      </c>
      <c r="I1439" s="34">
        <v>6468.08</v>
      </c>
      <c r="J1439" s="34">
        <f t="shared" si="580"/>
        <v>5.8800727272727276</v>
      </c>
      <c r="L1439" s="34"/>
    </row>
    <row r="1440" spans="1:12" s="27" customFormat="1" x14ac:dyDescent="0.25">
      <c r="F1440" s="34"/>
      <c r="G1440" s="34"/>
      <c r="H1440" s="34"/>
      <c r="I1440" s="34"/>
      <c r="J1440" s="34"/>
      <c r="L1440" s="34"/>
    </row>
    <row r="1441" spans="1:12" s="27" customFormat="1" x14ac:dyDescent="0.25">
      <c r="A1441" s="28">
        <v>38</v>
      </c>
      <c r="B1441" s="28" t="s">
        <v>13</v>
      </c>
      <c r="C1441" s="28"/>
      <c r="D1441" s="28"/>
      <c r="E1441" s="28"/>
      <c r="F1441" s="33"/>
      <c r="G1441" s="33">
        <f t="shared" ref="G1441" si="584">G1442</f>
        <v>0</v>
      </c>
      <c r="H1441" s="33">
        <f>H1442</f>
        <v>100000</v>
      </c>
      <c r="I1441" s="33">
        <f t="shared" ref="I1441" si="585">I1442</f>
        <v>50000</v>
      </c>
      <c r="J1441" s="33">
        <f t="shared" ref="J1441:J1446" si="586">(I1441/H1441)*100</f>
        <v>50</v>
      </c>
      <c r="L1441" s="34"/>
    </row>
    <row r="1442" spans="1:12" s="27" customFormat="1" x14ac:dyDescent="0.25">
      <c r="A1442" s="28">
        <v>381</v>
      </c>
      <c r="B1442" s="28" t="s">
        <v>145</v>
      </c>
      <c r="C1442" s="28"/>
      <c r="D1442" s="28"/>
      <c r="E1442" s="28"/>
      <c r="F1442" s="33"/>
      <c r="G1442" s="34"/>
      <c r="H1442" s="100">
        <v>100000</v>
      </c>
      <c r="I1442" s="34">
        <v>50000</v>
      </c>
      <c r="J1442" s="34">
        <f t="shared" si="586"/>
        <v>50</v>
      </c>
      <c r="L1442" s="34"/>
    </row>
    <row r="1443" spans="1:12" s="27" customFormat="1" ht="13.8" x14ac:dyDescent="0.25">
      <c r="A1443" s="27">
        <v>3811</v>
      </c>
      <c r="B1443" s="27" t="s">
        <v>32</v>
      </c>
      <c r="F1443" s="34"/>
      <c r="G1443" s="32"/>
      <c r="H1443" s="34">
        <v>10000</v>
      </c>
      <c r="I1443" s="34">
        <v>0</v>
      </c>
      <c r="J1443" s="34">
        <f t="shared" si="586"/>
        <v>0</v>
      </c>
      <c r="L1443" s="34"/>
    </row>
    <row r="1444" spans="1:12" s="27" customFormat="1" x14ac:dyDescent="0.25">
      <c r="A1444" s="27">
        <v>3811</v>
      </c>
      <c r="B1444" s="27" t="s">
        <v>33</v>
      </c>
      <c r="F1444" s="34"/>
      <c r="G1444" s="34"/>
      <c r="H1444" s="34">
        <v>23000</v>
      </c>
      <c r="I1444" s="34">
        <v>0</v>
      </c>
      <c r="J1444" s="34">
        <f t="shared" si="586"/>
        <v>0</v>
      </c>
      <c r="L1444" s="34"/>
    </row>
    <row r="1445" spans="1:12" s="27" customFormat="1" x14ac:dyDescent="0.25">
      <c r="A1445" s="101">
        <v>3811</v>
      </c>
      <c r="B1445" s="27" t="s">
        <v>60</v>
      </c>
      <c r="F1445" s="34"/>
      <c r="G1445" s="33"/>
      <c r="H1445" s="34">
        <v>2500</v>
      </c>
      <c r="I1445" s="34">
        <v>0</v>
      </c>
      <c r="J1445" s="34">
        <f t="shared" si="586"/>
        <v>0</v>
      </c>
      <c r="L1445" s="34"/>
    </row>
    <row r="1446" spans="1:12" s="27" customFormat="1" x14ac:dyDescent="0.25">
      <c r="A1446" s="101">
        <v>3811</v>
      </c>
      <c r="B1446" s="27" t="s">
        <v>110</v>
      </c>
      <c r="F1446" s="34"/>
      <c r="G1446" s="33"/>
      <c r="H1446" s="34">
        <v>2500</v>
      </c>
      <c r="I1446" s="34">
        <v>0</v>
      </c>
      <c r="J1446" s="34">
        <f t="shared" si="586"/>
        <v>0</v>
      </c>
      <c r="L1446" s="34"/>
    </row>
    <row r="1447" spans="1:12" s="27" customFormat="1" x14ac:dyDescent="0.25">
      <c r="A1447" s="101"/>
      <c r="F1447" s="34"/>
      <c r="G1447" s="33"/>
      <c r="H1447" s="34"/>
      <c r="I1447" s="34"/>
      <c r="J1447" s="34"/>
      <c r="L1447" s="34"/>
    </row>
    <row r="1448" spans="1:12" s="27" customFormat="1" hidden="1" x14ac:dyDescent="0.25">
      <c r="A1448" s="24">
        <v>32</v>
      </c>
      <c r="B1448" s="24" t="s">
        <v>7</v>
      </c>
      <c r="C1448" s="28"/>
      <c r="D1448" s="28"/>
      <c r="E1448" s="28"/>
      <c r="F1448" s="33"/>
      <c r="G1448" s="33">
        <f t="shared" ref="G1448:I1449" si="587">G1449</f>
        <v>0</v>
      </c>
      <c r="H1448" s="33">
        <f t="shared" si="587"/>
        <v>0</v>
      </c>
      <c r="I1448" s="33">
        <f t="shared" si="587"/>
        <v>0</v>
      </c>
      <c r="J1448" s="33">
        <v>0</v>
      </c>
      <c r="L1448" s="34"/>
    </row>
    <row r="1449" spans="1:12" s="27" customFormat="1" hidden="1" x14ac:dyDescent="0.25">
      <c r="A1449" s="24">
        <v>323</v>
      </c>
      <c r="B1449" s="24" t="s">
        <v>75</v>
      </c>
      <c r="C1449" s="28"/>
      <c r="D1449" s="28"/>
      <c r="E1449" s="28"/>
      <c r="F1449" s="33"/>
      <c r="G1449" s="33">
        <f t="shared" si="587"/>
        <v>0</v>
      </c>
      <c r="H1449" s="33">
        <f t="shared" si="587"/>
        <v>0</v>
      </c>
      <c r="I1449" s="33">
        <f t="shared" si="587"/>
        <v>0</v>
      </c>
      <c r="J1449" s="33">
        <v>0</v>
      </c>
      <c r="L1449" s="34"/>
    </row>
    <row r="1450" spans="1:12" s="27" customFormat="1" hidden="1" x14ac:dyDescent="0.25">
      <c r="A1450" s="102">
        <v>3237</v>
      </c>
      <c r="B1450" s="40" t="s">
        <v>506</v>
      </c>
      <c r="F1450" s="34"/>
      <c r="G1450" s="33"/>
      <c r="H1450" s="34">
        <v>0</v>
      </c>
      <c r="I1450" s="34">
        <v>0</v>
      </c>
      <c r="J1450" s="34">
        <v>0</v>
      </c>
      <c r="L1450" s="34"/>
    </row>
    <row r="1451" spans="1:12" s="27" customFormat="1" hidden="1" x14ac:dyDescent="0.25">
      <c r="A1451" s="101"/>
      <c r="F1451" s="34"/>
      <c r="G1451" s="33"/>
      <c r="H1451" s="34"/>
      <c r="I1451" s="34"/>
      <c r="J1451" s="34"/>
      <c r="L1451" s="34"/>
    </row>
    <row r="1452" spans="1:12" s="27" customFormat="1" x14ac:dyDescent="0.25">
      <c r="A1452" s="101"/>
      <c r="F1452" s="34"/>
      <c r="G1452" s="33"/>
      <c r="H1452" s="34"/>
      <c r="I1452" s="34"/>
      <c r="J1452" s="34"/>
      <c r="L1452" s="34"/>
    </row>
    <row r="1453" spans="1:12" s="27" customFormat="1" ht="13.8" x14ac:dyDescent="0.25">
      <c r="A1453" s="155" t="s">
        <v>393</v>
      </c>
      <c r="B1453" s="155"/>
      <c r="C1453" s="155"/>
      <c r="D1453" s="155"/>
      <c r="E1453" s="155"/>
      <c r="F1453" s="172"/>
      <c r="G1453" s="172">
        <f>G1455</f>
        <v>0</v>
      </c>
      <c r="H1453" s="172">
        <f>H1455</f>
        <v>16000</v>
      </c>
      <c r="I1453" s="172">
        <f>I1455</f>
        <v>6826.05</v>
      </c>
      <c r="J1453" s="172">
        <f t="shared" ref="J1453:J1458" si="588">(I1453/H1453)*100</f>
        <v>42.662812500000001</v>
      </c>
      <c r="L1453" s="34"/>
    </row>
    <row r="1454" spans="1:12" s="27" customFormat="1" x14ac:dyDescent="0.25">
      <c r="A1454" s="101"/>
      <c r="F1454" s="34"/>
      <c r="G1454" s="33"/>
      <c r="H1454" s="34"/>
      <c r="I1454" s="34"/>
      <c r="J1454" s="33"/>
      <c r="L1454" s="34"/>
    </row>
    <row r="1455" spans="1:12" s="27" customFormat="1" x14ac:dyDescent="0.25">
      <c r="A1455" s="28">
        <v>38</v>
      </c>
      <c r="B1455" s="28" t="s">
        <v>13</v>
      </c>
      <c r="C1455" s="28"/>
      <c r="D1455" s="28"/>
      <c r="E1455" s="28"/>
      <c r="F1455" s="33"/>
      <c r="G1455" s="33">
        <f t="shared" ref="G1455:I1455" si="589">G1456</f>
        <v>0</v>
      </c>
      <c r="H1455" s="33">
        <f t="shared" si="589"/>
        <v>16000</v>
      </c>
      <c r="I1455" s="33">
        <f t="shared" si="589"/>
        <v>6826.05</v>
      </c>
      <c r="J1455" s="33">
        <f t="shared" si="588"/>
        <v>42.662812500000001</v>
      </c>
      <c r="L1455" s="34"/>
    </row>
    <row r="1456" spans="1:12" s="27" customFormat="1" x14ac:dyDescent="0.25">
      <c r="A1456" s="28">
        <v>381</v>
      </c>
      <c r="B1456" s="28" t="s">
        <v>78</v>
      </c>
      <c r="C1456" s="28"/>
      <c r="D1456" s="28"/>
      <c r="E1456" s="28"/>
      <c r="F1456" s="33"/>
      <c r="G1456" s="33">
        <f t="shared" ref="G1456:I1456" si="590">SUM(G1457:G1459)</f>
        <v>0</v>
      </c>
      <c r="H1456" s="33">
        <f t="shared" si="590"/>
        <v>16000</v>
      </c>
      <c r="I1456" s="33">
        <f t="shared" si="590"/>
        <v>6826.05</v>
      </c>
      <c r="J1456" s="33">
        <f t="shared" si="588"/>
        <v>42.662812500000001</v>
      </c>
      <c r="L1456" s="34"/>
    </row>
    <row r="1457" spans="1:12" s="27" customFormat="1" ht="13.8" x14ac:dyDescent="0.25">
      <c r="A1457" s="27">
        <v>3811</v>
      </c>
      <c r="B1457" s="27" t="s">
        <v>34</v>
      </c>
      <c r="F1457" s="34"/>
      <c r="G1457" s="32"/>
      <c r="H1457" s="34">
        <v>10000</v>
      </c>
      <c r="I1457" s="34">
        <v>826.05</v>
      </c>
      <c r="J1457" s="34">
        <f t="shared" si="588"/>
        <v>8.2605000000000004</v>
      </c>
      <c r="L1457" s="34"/>
    </row>
    <row r="1458" spans="1:12" s="27" customFormat="1" x14ac:dyDescent="0.25">
      <c r="A1458" s="27">
        <v>3811</v>
      </c>
      <c r="B1458" s="101" t="s">
        <v>396</v>
      </c>
      <c r="F1458" s="34"/>
      <c r="G1458" s="33"/>
      <c r="H1458" s="34">
        <v>6000</v>
      </c>
      <c r="I1458" s="34">
        <v>6000</v>
      </c>
      <c r="J1458" s="34">
        <f t="shared" si="588"/>
        <v>100</v>
      </c>
      <c r="L1458" s="34"/>
    </row>
    <row r="1459" spans="1:12" s="27" customFormat="1" x14ac:dyDescent="0.25">
      <c r="A1459" s="26">
        <v>323</v>
      </c>
      <c r="B1459" s="102" t="s">
        <v>505</v>
      </c>
      <c r="F1459" s="34"/>
      <c r="G1459" s="33"/>
      <c r="H1459" s="34">
        <v>0</v>
      </c>
      <c r="I1459" s="34">
        <v>0</v>
      </c>
      <c r="J1459" s="34">
        <v>0</v>
      </c>
      <c r="L1459" s="34"/>
    </row>
    <row r="1460" spans="1:12" s="27" customFormat="1" x14ac:dyDescent="0.25">
      <c r="B1460" s="101"/>
      <c r="F1460" s="34"/>
      <c r="G1460" s="33"/>
      <c r="H1460" s="34"/>
      <c r="I1460" s="34"/>
      <c r="J1460" s="34"/>
      <c r="L1460" s="34"/>
    </row>
    <row r="1461" spans="1:12" s="27" customFormat="1" ht="13.8" x14ac:dyDescent="0.25">
      <c r="A1461" s="153" t="s">
        <v>397</v>
      </c>
      <c r="B1461" s="153"/>
      <c r="C1461" s="153"/>
      <c r="D1461" s="153"/>
      <c r="E1461" s="153"/>
      <c r="F1461" s="154"/>
      <c r="G1461" s="154" t="e">
        <f>G1462+G1473+G1479</f>
        <v>#REF!</v>
      </c>
      <c r="H1461" s="154">
        <f>H1462+H1473+H1479</f>
        <v>219000</v>
      </c>
      <c r="I1461" s="154">
        <f>I1462+I1473+I1479</f>
        <v>53323.76</v>
      </c>
      <c r="J1461" s="154">
        <f t="shared" ref="J1461:J1462" si="591">(I1461/H1461)*100</f>
        <v>24.34874885844749</v>
      </c>
      <c r="L1461" s="34"/>
    </row>
    <row r="1462" spans="1:12" s="27" customFormat="1" ht="13.8" x14ac:dyDescent="0.25">
      <c r="A1462" s="155" t="s">
        <v>398</v>
      </c>
      <c r="B1462" s="155"/>
      <c r="C1462" s="155"/>
      <c r="D1462" s="155"/>
      <c r="E1462" s="155"/>
      <c r="F1462" s="156"/>
      <c r="G1462" s="156" t="e">
        <f>#REF!</f>
        <v>#REF!</v>
      </c>
      <c r="H1462" s="156">
        <v>185000</v>
      </c>
      <c r="I1462" s="156">
        <v>48000</v>
      </c>
      <c r="J1462" s="156">
        <f t="shared" si="591"/>
        <v>25.945945945945947</v>
      </c>
      <c r="L1462" s="34"/>
    </row>
    <row r="1463" spans="1:12" s="27" customFormat="1" x14ac:dyDescent="0.25">
      <c r="B1463" s="101"/>
      <c r="F1463" s="34"/>
      <c r="G1463" s="33"/>
      <c r="H1463" s="34"/>
      <c r="I1463" s="34"/>
      <c r="J1463" s="34"/>
      <c r="L1463" s="34"/>
    </row>
    <row r="1464" spans="1:12" s="27" customFormat="1" x14ac:dyDescent="0.25">
      <c r="A1464" s="28">
        <v>3</v>
      </c>
      <c r="B1464" s="28" t="s">
        <v>2</v>
      </c>
      <c r="C1464" s="28"/>
      <c r="D1464" s="28"/>
      <c r="E1464" s="28"/>
      <c r="F1464" s="33"/>
      <c r="G1464" s="33">
        <f t="shared" ref="G1464:I1465" si="592">G1465</f>
        <v>0</v>
      </c>
      <c r="H1464" s="33">
        <f t="shared" si="592"/>
        <v>185000</v>
      </c>
      <c r="I1464" s="33">
        <f t="shared" si="592"/>
        <v>48000</v>
      </c>
      <c r="J1464" s="33">
        <f t="shared" ref="J1464:J1466" si="593">(I1464/H1464)*100</f>
        <v>25.945945945945947</v>
      </c>
      <c r="L1464" s="34"/>
    </row>
    <row r="1465" spans="1:12" s="27" customFormat="1" x14ac:dyDescent="0.25">
      <c r="A1465" s="28">
        <v>38</v>
      </c>
      <c r="B1465" s="28" t="s">
        <v>13</v>
      </c>
      <c r="C1465" s="28"/>
      <c r="D1465" s="28"/>
      <c r="E1465" s="28"/>
      <c r="F1465" s="33"/>
      <c r="G1465" s="34"/>
      <c r="H1465" s="33">
        <f>H1466</f>
        <v>185000</v>
      </c>
      <c r="I1465" s="33">
        <f t="shared" si="592"/>
        <v>48000</v>
      </c>
      <c r="J1465" s="33">
        <f t="shared" si="593"/>
        <v>25.945945945945947</v>
      </c>
      <c r="L1465" s="34"/>
    </row>
    <row r="1466" spans="1:12" s="27" customFormat="1" x14ac:dyDescent="0.25">
      <c r="A1466" s="28">
        <v>381</v>
      </c>
      <c r="B1466" s="28" t="s">
        <v>400</v>
      </c>
      <c r="C1466" s="28"/>
      <c r="D1466" s="28"/>
      <c r="E1466" s="28"/>
      <c r="F1466" s="33"/>
      <c r="G1466" s="34"/>
      <c r="H1466" s="34">
        <v>185000</v>
      </c>
      <c r="I1466" s="34">
        <v>48000</v>
      </c>
      <c r="J1466" s="34">
        <f t="shared" si="593"/>
        <v>25.945945945945947</v>
      </c>
      <c r="L1466" s="34"/>
    </row>
    <row r="1467" spans="1:12" s="27" customFormat="1" x14ac:dyDescent="0.25">
      <c r="A1467" s="28"/>
      <c r="B1467" s="28"/>
      <c r="C1467" s="28"/>
      <c r="D1467" s="28"/>
      <c r="E1467" s="28"/>
      <c r="F1467" s="33"/>
      <c r="G1467" s="34"/>
      <c r="H1467" s="34"/>
      <c r="I1467" s="34"/>
      <c r="J1467" s="34"/>
      <c r="L1467" s="34"/>
    </row>
    <row r="1468" spans="1:12" s="27" customFormat="1" hidden="1" x14ac:dyDescent="0.25">
      <c r="A1468" s="28">
        <v>4</v>
      </c>
      <c r="B1468" s="28" t="s">
        <v>507</v>
      </c>
      <c r="C1468" s="28"/>
      <c r="D1468" s="28"/>
      <c r="E1468" s="28"/>
      <c r="F1468" s="33"/>
      <c r="G1468" s="33">
        <f t="shared" ref="G1468:I1469" si="594">G1469</f>
        <v>0</v>
      </c>
      <c r="H1468" s="33">
        <f t="shared" si="594"/>
        <v>0</v>
      </c>
      <c r="I1468" s="33">
        <f t="shared" si="594"/>
        <v>0</v>
      </c>
      <c r="J1468" s="33"/>
      <c r="L1468" s="34"/>
    </row>
    <row r="1469" spans="1:12" s="27" customFormat="1" hidden="1" x14ac:dyDescent="0.25">
      <c r="A1469" s="28">
        <v>42</v>
      </c>
      <c r="B1469" s="28" t="s">
        <v>507</v>
      </c>
      <c r="C1469" s="28"/>
      <c r="D1469" s="28"/>
      <c r="E1469" s="28"/>
      <c r="F1469" s="33"/>
      <c r="G1469" s="33">
        <f t="shared" si="594"/>
        <v>0</v>
      </c>
      <c r="H1469" s="33">
        <f t="shared" si="594"/>
        <v>0</v>
      </c>
      <c r="I1469" s="33">
        <f t="shared" si="594"/>
        <v>0</v>
      </c>
      <c r="J1469" s="33"/>
      <c r="L1469" s="34"/>
    </row>
    <row r="1470" spans="1:12" s="27" customFormat="1" ht="13.8" hidden="1" x14ac:dyDescent="0.25">
      <c r="A1470" s="24">
        <v>421</v>
      </c>
      <c r="B1470" s="24" t="s">
        <v>508</v>
      </c>
      <c r="F1470" s="34"/>
      <c r="G1470" s="32"/>
      <c r="H1470" s="34">
        <v>0</v>
      </c>
      <c r="I1470" s="34">
        <v>0</v>
      </c>
      <c r="J1470" s="34"/>
      <c r="L1470" s="34"/>
    </row>
    <row r="1471" spans="1:12" s="27" customFormat="1" hidden="1" x14ac:dyDescent="0.25">
      <c r="F1471" s="34"/>
      <c r="G1471" s="34"/>
      <c r="H1471" s="34"/>
      <c r="I1471" s="34"/>
      <c r="J1471" s="34"/>
      <c r="L1471" s="34"/>
    </row>
    <row r="1472" spans="1:12" s="27" customFormat="1" x14ac:dyDescent="0.25">
      <c r="F1472" s="34"/>
      <c r="G1472" s="34"/>
      <c r="H1472" s="34"/>
      <c r="I1472" s="34"/>
      <c r="J1472" s="34"/>
      <c r="L1472" s="34"/>
    </row>
    <row r="1473" spans="1:12" s="27" customFormat="1" ht="13.8" x14ac:dyDescent="0.25">
      <c r="A1473" s="155" t="s">
        <v>401</v>
      </c>
      <c r="B1473" s="155"/>
      <c r="C1473" s="155"/>
      <c r="D1473" s="155"/>
      <c r="E1473" s="155"/>
      <c r="F1473" s="172"/>
      <c r="G1473" s="172">
        <f>G1475</f>
        <v>0</v>
      </c>
      <c r="H1473" s="172">
        <f>H1475</f>
        <v>19000</v>
      </c>
      <c r="I1473" s="172">
        <f t="shared" ref="I1473" si="595">I1475</f>
        <v>0</v>
      </c>
      <c r="J1473" s="172">
        <f t="shared" ref="J1473" si="596">(I1473/H1473)*100</f>
        <v>0</v>
      </c>
      <c r="L1473" s="34"/>
    </row>
    <row r="1474" spans="1:12" s="27" customFormat="1" x14ac:dyDescent="0.25">
      <c r="A1474" s="24">
        <v>3</v>
      </c>
      <c r="B1474" s="28" t="s">
        <v>2</v>
      </c>
      <c r="C1474" s="28"/>
      <c r="D1474" s="28"/>
      <c r="E1474" s="28"/>
      <c r="F1474" s="33"/>
      <c r="G1474" s="33"/>
      <c r="H1474" s="33"/>
      <c r="I1474" s="33"/>
      <c r="J1474" s="33"/>
      <c r="L1474" s="34"/>
    </row>
    <row r="1475" spans="1:12" s="27" customFormat="1" x14ac:dyDescent="0.25">
      <c r="A1475" s="28">
        <v>38</v>
      </c>
      <c r="B1475" s="28" t="s">
        <v>13</v>
      </c>
      <c r="C1475" s="28"/>
      <c r="D1475" s="28"/>
      <c r="E1475" s="28"/>
      <c r="F1475" s="33"/>
      <c r="G1475" s="33">
        <f t="shared" ref="G1475" si="597">SUM(G1476:G1477)</f>
        <v>0</v>
      </c>
      <c r="H1475" s="33">
        <f>SUM(H1476:H1477)</f>
        <v>19000</v>
      </c>
      <c r="I1475" s="33">
        <f t="shared" ref="I1475" si="598">SUM(I1476:I1477)</f>
        <v>0</v>
      </c>
      <c r="J1475" s="33">
        <f t="shared" ref="J1475:J1477" si="599">(I1475/H1475)*100</f>
        <v>0</v>
      </c>
      <c r="L1475" s="34"/>
    </row>
    <row r="1476" spans="1:12" s="27" customFormat="1" x14ac:dyDescent="0.25">
      <c r="A1476" s="28">
        <v>381</v>
      </c>
      <c r="B1476" s="28" t="s">
        <v>146</v>
      </c>
      <c r="C1476" s="28"/>
      <c r="D1476" s="28"/>
      <c r="E1476" s="28"/>
      <c r="F1476" s="100"/>
      <c r="G1476" s="34"/>
      <c r="H1476" s="34">
        <v>14000</v>
      </c>
      <c r="I1476" s="34">
        <v>0</v>
      </c>
      <c r="J1476" s="34">
        <f t="shared" si="599"/>
        <v>0</v>
      </c>
      <c r="L1476" s="34"/>
    </row>
    <row r="1477" spans="1:12" s="27" customFormat="1" ht="13.8" x14ac:dyDescent="0.25">
      <c r="A1477" s="24">
        <v>381</v>
      </c>
      <c r="B1477" s="24" t="s">
        <v>402</v>
      </c>
      <c r="F1477" s="34"/>
      <c r="G1477" s="32"/>
      <c r="H1477" s="34">
        <v>5000</v>
      </c>
      <c r="I1477" s="34">
        <v>0</v>
      </c>
      <c r="J1477" s="34">
        <f t="shared" si="599"/>
        <v>0</v>
      </c>
      <c r="L1477" s="34"/>
    </row>
    <row r="1478" spans="1:12" s="27" customFormat="1" ht="13.8" x14ac:dyDescent="0.25">
      <c r="A1478" s="24"/>
      <c r="B1478" s="24"/>
      <c r="F1478" s="34"/>
      <c r="G1478" s="32"/>
      <c r="H1478" s="34"/>
      <c r="I1478" s="34"/>
      <c r="J1478" s="34"/>
      <c r="L1478" s="34"/>
    </row>
    <row r="1479" spans="1:12" s="27" customFormat="1" ht="13.8" x14ac:dyDescent="0.25">
      <c r="A1479" s="155" t="s">
        <v>403</v>
      </c>
      <c r="B1479" s="155"/>
      <c r="C1479" s="155"/>
      <c r="D1479" s="155"/>
      <c r="E1479" s="155"/>
      <c r="F1479" s="172"/>
      <c r="G1479" s="172" t="e">
        <f>#REF!+#REF!</f>
        <v>#REF!</v>
      </c>
      <c r="H1479" s="172">
        <v>15000</v>
      </c>
      <c r="I1479" s="172">
        <v>5323.76</v>
      </c>
      <c r="J1479" s="172">
        <f t="shared" ref="J1479" si="600">(I1479/H1479)*100</f>
        <v>35.491733333333336</v>
      </c>
      <c r="L1479" s="34"/>
    </row>
    <row r="1480" spans="1:12" s="27" customFormat="1" x14ac:dyDescent="0.25">
      <c r="A1480" s="26"/>
      <c r="B1480" s="102"/>
      <c r="F1480" s="34"/>
      <c r="G1480" s="34"/>
      <c r="H1480" s="34"/>
      <c r="I1480" s="34"/>
      <c r="J1480" s="34"/>
      <c r="L1480" s="34"/>
    </row>
    <row r="1481" spans="1:12" s="27" customFormat="1" x14ac:dyDescent="0.25">
      <c r="A1481" s="28">
        <v>3</v>
      </c>
      <c r="B1481" s="28" t="s">
        <v>2</v>
      </c>
      <c r="C1481" s="28"/>
      <c r="D1481" s="28"/>
      <c r="E1481" s="28"/>
      <c r="F1481" s="33"/>
      <c r="G1481" s="33">
        <f t="shared" ref="G1481:G1482" si="601">G1482</f>
        <v>0</v>
      </c>
      <c r="H1481" s="33">
        <f>H1482</f>
        <v>11000</v>
      </c>
      <c r="I1481" s="33">
        <f t="shared" ref="I1481:I1482" si="602">I1482</f>
        <v>5323.76</v>
      </c>
      <c r="J1481" s="33">
        <f t="shared" ref="J1481:J1484" si="603">(I1481/H1481)*100</f>
        <v>48.397818181818188</v>
      </c>
      <c r="L1481" s="34"/>
    </row>
    <row r="1482" spans="1:12" s="27" customFormat="1" x14ac:dyDescent="0.25">
      <c r="A1482" s="28">
        <v>38</v>
      </c>
      <c r="B1482" s="28" t="s">
        <v>13</v>
      </c>
      <c r="C1482" s="28"/>
      <c r="D1482" s="28"/>
      <c r="E1482" s="28"/>
      <c r="F1482" s="33"/>
      <c r="G1482" s="33">
        <f t="shared" si="601"/>
        <v>0</v>
      </c>
      <c r="H1482" s="33">
        <f>H1483</f>
        <v>11000</v>
      </c>
      <c r="I1482" s="33">
        <f t="shared" si="602"/>
        <v>5323.76</v>
      </c>
      <c r="J1482" s="33">
        <f t="shared" si="603"/>
        <v>48.397818181818188</v>
      </c>
      <c r="L1482" s="34"/>
    </row>
    <row r="1483" spans="1:12" s="27" customFormat="1" x14ac:dyDescent="0.25">
      <c r="A1483" s="28">
        <v>381</v>
      </c>
      <c r="B1483" s="28" t="s">
        <v>147</v>
      </c>
      <c r="C1483" s="28"/>
      <c r="D1483" s="28"/>
      <c r="E1483" s="28"/>
      <c r="F1483" s="33"/>
      <c r="G1483" s="34"/>
      <c r="H1483" s="34">
        <v>11000</v>
      </c>
      <c r="I1483" s="34">
        <v>5323.76</v>
      </c>
      <c r="J1483" s="34">
        <f t="shared" si="603"/>
        <v>48.397818181818188</v>
      </c>
      <c r="L1483" s="34"/>
    </row>
    <row r="1484" spans="1:12" s="27" customFormat="1" x14ac:dyDescent="0.25">
      <c r="A1484" s="27">
        <v>3811</v>
      </c>
      <c r="B1484" s="27" t="s">
        <v>41</v>
      </c>
      <c r="F1484" s="34"/>
      <c r="G1484" s="34"/>
      <c r="H1484" s="34">
        <v>11000</v>
      </c>
      <c r="I1484" s="34">
        <v>5323.76</v>
      </c>
      <c r="J1484" s="34">
        <f t="shared" si="603"/>
        <v>48.397818181818188</v>
      </c>
      <c r="L1484" s="34"/>
    </row>
    <row r="1485" spans="1:12" s="27" customFormat="1" x14ac:dyDescent="0.25">
      <c r="F1485" s="34"/>
      <c r="G1485" s="34"/>
      <c r="H1485" s="34"/>
      <c r="I1485" s="34"/>
      <c r="J1485" s="34"/>
      <c r="L1485" s="34"/>
    </row>
    <row r="1486" spans="1:12" s="27" customFormat="1" x14ac:dyDescent="0.25">
      <c r="F1486" s="34"/>
      <c r="G1486" s="34"/>
      <c r="H1486" s="34"/>
      <c r="I1486" s="34"/>
      <c r="J1486" s="34"/>
      <c r="L1486" s="34"/>
    </row>
    <row r="1487" spans="1:12" s="27" customFormat="1" x14ac:dyDescent="0.25">
      <c r="A1487" s="28">
        <v>3</v>
      </c>
      <c r="B1487" s="28" t="s">
        <v>2</v>
      </c>
      <c r="C1487" s="28"/>
      <c r="D1487" s="28"/>
      <c r="E1487" s="28"/>
      <c r="F1487" s="33"/>
      <c r="G1487" s="34"/>
      <c r="H1487" s="33">
        <f>H1488</f>
        <v>4000</v>
      </c>
      <c r="I1487" s="33">
        <f t="shared" ref="I1487:I1488" si="604">I1488</f>
        <v>0</v>
      </c>
      <c r="J1487" s="33">
        <f t="shared" ref="J1487:J1490" si="605">(I1487/H1487)*100</f>
        <v>0</v>
      </c>
      <c r="L1487" s="34"/>
    </row>
    <row r="1488" spans="1:12" s="27" customFormat="1" x14ac:dyDescent="0.25">
      <c r="A1488" s="28">
        <v>38</v>
      </c>
      <c r="B1488" s="28" t="s">
        <v>13</v>
      </c>
      <c r="C1488" s="28"/>
      <c r="D1488" s="28"/>
      <c r="E1488" s="28"/>
      <c r="F1488" s="33"/>
      <c r="G1488" s="34"/>
      <c r="H1488" s="33">
        <f>H1489</f>
        <v>4000</v>
      </c>
      <c r="I1488" s="33">
        <f t="shared" si="604"/>
        <v>0</v>
      </c>
      <c r="J1488" s="33">
        <f t="shared" si="605"/>
        <v>0</v>
      </c>
      <c r="L1488" s="34"/>
    </row>
    <row r="1489" spans="1:12" s="27" customFormat="1" x14ac:dyDescent="0.25">
      <c r="A1489" s="28">
        <v>381</v>
      </c>
      <c r="B1489" s="28" t="s">
        <v>597</v>
      </c>
      <c r="C1489" s="28"/>
      <c r="D1489" s="28"/>
      <c r="E1489" s="28"/>
      <c r="F1489" s="33"/>
      <c r="G1489" s="34"/>
      <c r="H1489" s="34">
        <v>4000</v>
      </c>
      <c r="I1489" s="34">
        <v>0</v>
      </c>
      <c r="J1489" s="34">
        <f t="shared" si="605"/>
        <v>0</v>
      </c>
      <c r="L1489" s="34"/>
    </row>
    <row r="1490" spans="1:12" s="27" customFormat="1" x14ac:dyDescent="0.25">
      <c r="A1490" s="27">
        <v>3811</v>
      </c>
      <c r="B1490" s="101" t="s">
        <v>590</v>
      </c>
      <c r="F1490" s="34"/>
      <c r="G1490" s="34"/>
      <c r="H1490" s="34">
        <v>4000</v>
      </c>
      <c r="I1490" s="34">
        <v>0</v>
      </c>
      <c r="J1490" s="34">
        <f t="shared" si="605"/>
        <v>0</v>
      </c>
      <c r="L1490" s="34"/>
    </row>
    <row r="1491" spans="1:12" s="27" customFormat="1" x14ac:dyDescent="0.25">
      <c r="F1491" s="34"/>
      <c r="G1491" s="34"/>
      <c r="H1491" s="34"/>
      <c r="I1491" s="34"/>
      <c r="J1491" s="34"/>
      <c r="L1491" s="34"/>
    </row>
    <row r="1492" spans="1:12" s="27" customFormat="1" x14ac:dyDescent="0.25">
      <c r="F1492" s="34"/>
      <c r="G1492" s="34"/>
      <c r="H1492" s="34"/>
      <c r="I1492" s="34"/>
      <c r="J1492" s="34"/>
      <c r="L1492" s="34"/>
    </row>
    <row r="1493" spans="1:12" s="27" customFormat="1" ht="13.8" x14ac:dyDescent="0.25">
      <c r="A1493" s="153" t="s">
        <v>404</v>
      </c>
      <c r="B1493" s="153"/>
      <c r="C1493" s="153"/>
      <c r="D1493" s="153"/>
      <c r="E1493" s="153"/>
      <c r="F1493" s="154"/>
      <c r="G1493" s="154" t="e">
        <f>#REF!+#REF!+#REF!+G1543</f>
        <v>#REF!</v>
      </c>
      <c r="H1493" s="154">
        <v>576100</v>
      </c>
      <c r="I1493" s="154">
        <v>208380.89</v>
      </c>
      <c r="J1493" s="154">
        <f t="shared" ref="J1493" si="606">(I1493/H1493)*100</f>
        <v>36.170958166984903</v>
      </c>
      <c r="L1493" s="34"/>
    </row>
    <row r="1494" spans="1:12" s="27" customFormat="1" ht="13.8" x14ac:dyDescent="0.25">
      <c r="A1494" s="42"/>
      <c r="F1494" s="34"/>
      <c r="H1494" s="34"/>
      <c r="I1494" s="1"/>
      <c r="J1494" s="1"/>
      <c r="L1494" s="34"/>
    </row>
    <row r="1495" spans="1:12" s="27" customFormat="1" ht="13.8" x14ac:dyDescent="0.25">
      <c r="B1495" s="101"/>
      <c r="F1495" s="34"/>
      <c r="G1495" s="32"/>
      <c r="H1495" s="34"/>
      <c r="I1495" s="34"/>
      <c r="J1495" s="34"/>
      <c r="L1495" s="34"/>
    </row>
    <row r="1496" spans="1:12" s="27" customFormat="1" x14ac:dyDescent="0.25">
      <c r="A1496" s="28">
        <v>3</v>
      </c>
      <c r="B1496" s="28" t="s">
        <v>2</v>
      </c>
      <c r="C1496" s="28"/>
      <c r="D1496" s="28"/>
      <c r="E1496" s="28"/>
      <c r="F1496" s="33"/>
      <c r="G1496" s="33">
        <f t="shared" ref="G1496:I1496" si="607">G1497</f>
        <v>0</v>
      </c>
      <c r="H1496" s="33">
        <f t="shared" si="607"/>
        <v>354500</v>
      </c>
      <c r="I1496" s="33">
        <f t="shared" si="607"/>
        <v>112450</v>
      </c>
      <c r="J1496" s="33">
        <f t="shared" ref="J1496:J1506" si="608">(I1496/H1496)*100</f>
        <v>31.720733427362479</v>
      </c>
      <c r="L1496" s="34"/>
    </row>
    <row r="1497" spans="1:12" s="27" customFormat="1" x14ac:dyDescent="0.25">
      <c r="A1497" s="28">
        <v>37</v>
      </c>
      <c r="B1497" s="28" t="s">
        <v>42</v>
      </c>
      <c r="C1497" s="28"/>
      <c r="D1497" s="28"/>
      <c r="E1497" s="28"/>
      <c r="F1497" s="33"/>
      <c r="G1497" s="33">
        <f t="shared" ref="G1497" si="609">G1498+G1510</f>
        <v>0</v>
      </c>
      <c r="H1497" s="33">
        <f>H1498+H1510</f>
        <v>354500</v>
      </c>
      <c r="I1497" s="33">
        <f>I1498+I1510</f>
        <v>112450</v>
      </c>
      <c r="J1497" s="33">
        <f t="shared" si="608"/>
        <v>31.720733427362479</v>
      </c>
      <c r="L1497" s="34"/>
    </row>
    <row r="1498" spans="1:12" s="27" customFormat="1" x14ac:dyDescent="0.25">
      <c r="A1498" s="28">
        <v>372</v>
      </c>
      <c r="B1498" s="28" t="s">
        <v>42</v>
      </c>
      <c r="C1498" s="28"/>
      <c r="D1498" s="28"/>
      <c r="E1498" s="28"/>
      <c r="F1498" s="33"/>
      <c r="G1498" s="33">
        <f t="shared" ref="G1498" si="610">SUM(G1499:G1508)</f>
        <v>0</v>
      </c>
      <c r="H1498" s="33">
        <f>SUM(H1499:H1509)</f>
        <v>299500</v>
      </c>
      <c r="I1498" s="33">
        <f>SUM(I1499:I1509)</f>
        <v>57551</v>
      </c>
      <c r="J1498" s="33">
        <f t="shared" si="608"/>
        <v>19.21569282136895</v>
      </c>
      <c r="L1498" s="34"/>
    </row>
    <row r="1499" spans="1:12" s="27" customFormat="1" x14ac:dyDescent="0.25">
      <c r="A1499" s="27">
        <v>3721</v>
      </c>
      <c r="B1499" s="27" t="s">
        <v>111</v>
      </c>
      <c r="F1499" s="34"/>
      <c r="G1499" s="34"/>
      <c r="H1499" s="34">
        <v>3000</v>
      </c>
      <c r="I1499" s="34">
        <v>0</v>
      </c>
      <c r="J1499" s="34">
        <f t="shared" si="608"/>
        <v>0</v>
      </c>
      <c r="L1499" s="34"/>
    </row>
    <row r="1500" spans="1:12" s="27" customFormat="1" x14ac:dyDescent="0.25">
      <c r="A1500" s="101">
        <v>3721</v>
      </c>
      <c r="B1500" s="101" t="s">
        <v>133</v>
      </c>
      <c r="C1500" s="101"/>
      <c r="D1500" s="101"/>
      <c r="E1500" s="101"/>
      <c r="F1500" s="100"/>
      <c r="G1500" s="100"/>
      <c r="H1500" s="100">
        <v>3000</v>
      </c>
      <c r="I1500" s="34">
        <v>500</v>
      </c>
      <c r="J1500" s="34">
        <f t="shared" si="608"/>
        <v>16.666666666666664</v>
      </c>
      <c r="L1500" s="34"/>
    </row>
    <row r="1501" spans="1:12" s="27" customFormat="1" x14ac:dyDescent="0.25">
      <c r="A1501" s="101">
        <v>3721</v>
      </c>
      <c r="B1501" s="102" t="s">
        <v>136</v>
      </c>
      <c r="C1501" s="101"/>
      <c r="D1501" s="101"/>
      <c r="E1501" s="101"/>
      <c r="F1501" s="100"/>
      <c r="G1501" s="100"/>
      <c r="H1501" s="100">
        <v>40000</v>
      </c>
      <c r="I1501" s="100">
        <v>0</v>
      </c>
      <c r="J1501" s="100">
        <f t="shared" si="608"/>
        <v>0</v>
      </c>
      <c r="L1501" s="34"/>
    </row>
    <row r="1502" spans="1:12" s="27" customFormat="1" x14ac:dyDescent="0.25">
      <c r="A1502" s="27">
        <v>3721</v>
      </c>
      <c r="B1502" s="101" t="s">
        <v>407</v>
      </c>
      <c r="F1502" s="34"/>
      <c r="G1502" s="34"/>
      <c r="H1502" s="34">
        <v>12500</v>
      </c>
      <c r="I1502" s="34">
        <v>0</v>
      </c>
      <c r="J1502" s="34">
        <f t="shared" si="608"/>
        <v>0</v>
      </c>
      <c r="L1502" s="34"/>
    </row>
    <row r="1503" spans="1:12" s="27" customFormat="1" x14ac:dyDescent="0.25">
      <c r="A1503" s="101">
        <v>3721</v>
      </c>
      <c r="B1503" s="101" t="s">
        <v>85</v>
      </c>
      <c r="C1503" s="101"/>
      <c r="D1503" s="101"/>
      <c r="E1503" s="101"/>
      <c r="F1503" s="100"/>
      <c r="G1503" s="34"/>
      <c r="H1503" s="34">
        <v>20000</v>
      </c>
      <c r="I1503" s="34">
        <v>11000</v>
      </c>
      <c r="J1503" s="34">
        <f t="shared" si="608"/>
        <v>55.000000000000007</v>
      </c>
      <c r="L1503" s="34"/>
    </row>
    <row r="1504" spans="1:12" s="27" customFormat="1" x14ac:dyDescent="0.25">
      <c r="A1504" s="102">
        <v>3721</v>
      </c>
      <c r="B1504" s="102" t="s">
        <v>408</v>
      </c>
      <c r="C1504" s="101"/>
      <c r="D1504" s="101"/>
      <c r="E1504" s="101"/>
      <c r="F1504" s="100"/>
      <c r="G1504" s="34"/>
      <c r="H1504" s="34">
        <v>150000</v>
      </c>
      <c r="I1504" s="34">
        <v>30000</v>
      </c>
      <c r="J1504" s="34">
        <f t="shared" si="608"/>
        <v>20</v>
      </c>
      <c r="L1504" s="34"/>
    </row>
    <row r="1505" spans="1:12" s="27" customFormat="1" x14ac:dyDescent="0.25">
      <c r="A1505" s="101">
        <v>3721</v>
      </c>
      <c r="B1505" s="101" t="s">
        <v>112</v>
      </c>
      <c r="C1505" s="101"/>
      <c r="D1505" s="101"/>
      <c r="E1505" s="101"/>
      <c r="F1505" s="100"/>
      <c r="G1505" s="33"/>
      <c r="H1505" s="34">
        <v>13000</v>
      </c>
      <c r="I1505" s="34">
        <v>3691</v>
      </c>
      <c r="J1505" s="34">
        <f t="shared" si="608"/>
        <v>28.392307692307696</v>
      </c>
      <c r="L1505" s="34"/>
    </row>
    <row r="1506" spans="1:12" s="27" customFormat="1" x14ac:dyDescent="0.25">
      <c r="A1506" s="101">
        <v>3721</v>
      </c>
      <c r="B1506" s="101" t="s">
        <v>113</v>
      </c>
      <c r="C1506" s="101"/>
      <c r="D1506" s="101"/>
      <c r="E1506" s="101"/>
      <c r="F1506" s="100"/>
      <c r="G1506" s="34"/>
      <c r="H1506" s="34">
        <v>15000</v>
      </c>
      <c r="I1506" s="34">
        <v>12360</v>
      </c>
      <c r="J1506" s="34">
        <f t="shared" si="608"/>
        <v>82.399999999999991</v>
      </c>
      <c r="L1506" s="34"/>
    </row>
    <row r="1507" spans="1:12" s="27" customFormat="1" x14ac:dyDescent="0.25">
      <c r="A1507" s="101"/>
      <c r="B1507" s="101" t="s">
        <v>114</v>
      </c>
      <c r="C1507" s="101"/>
      <c r="D1507" s="101"/>
      <c r="E1507" s="101"/>
      <c r="F1507" s="100"/>
      <c r="G1507" s="34"/>
      <c r="H1507" s="34"/>
      <c r="I1507" s="34"/>
      <c r="J1507" s="34"/>
      <c r="L1507" s="34"/>
    </row>
    <row r="1508" spans="1:12" s="27" customFormat="1" x14ac:dyDescent="0.25">
      <c r="A1508" s="102">
        <v>3721</v>
      </c>
      <c r="B1508" s="102" t="s">
        <v>135</v>
      </c>
      <c r="C1508" s="101"/>
      <c r="D1508" s="101"/>
      <c r="E1508" s="101"/>
      <c r="F1508" s="100"/>
      <c r="G1508" s="33"/>
      <c r="H1508" s="34">
        <v>35000</v>
      </c>
      <c r="I1508" s="34">
        <v>0</v>
      </c>
      <c r="J1508" s="34">
        <f t="shared" ref="J1508:J1512" si="611">(I1508/H1508)*100</f>
        <v>0</v>
      </c>
      <c r="L1508" s="34"/>
    </row>
    <row r="1509" spans="1:12" s="27" customFormat="1" ht="13.8" x14ac:dyDescent="0.25">
      <c r="A1509" s="102">
        <v>3721</v>
      </c>
      <c r="B1509" s="102" t="s">
        <v>591</v>
      </c>
      <c r="F1509" s="34"/>
      <c r="G1509" s="37"/>
      <c r="H1509" s="34">
        <v>8000</v>
      </c>
      <c r="I1509" s="34">
        <v>0</v>
      </c>
      <c r="J1509" s="34">
        <f t="shared" si="611"/>
        <v>0</v>
      </c>
      <c r="L1509" s="34"/>
    </row>
    <row r="1510" spans="1:12" s="27" customFormat="1" x14ac:dyDescent="0.25">
      <c r="A1510" s="28">
        <v>37</v>
      </c>
      <c r="B1510" s="28" t="s">
        <v>42</v>
      </c>
      <c r="F1510" s="33"/>
      <c r="G1510" s="33">
        <f t="shared" ref="G1510" si="612">G1512</f>
        <v>0</v>
      </c>
      <c r="H1510" s="33">
        <f>H1512</f>
        <v>55000</v>
      </c>
      <c r="I1510" s="33">
        <f t="shared" ref="I1510" si="613">I1512</f>
        <v>54899</v>
      </c>
      <c r="J1510" s="33">
        <f t="shared" si="611"/>
        <v>99.816363636363633</v>
      </c>
      <c r="L1510" s="34"/>
    </row>
    <row r="1511" spans="1:12" s="27" customFormat="1" x14ac:dyDescent="0.25">
      <c r="A1511" s="28">
        <v>372</v>
      </c>
      <c r="B1511" s="28" t="s">
        <v>144</v>
      </c>
      <c r="C1511" s="28"/>
      <c r="D1511" s="28"/>
      <c r="E1511" s="28"/>
      <c r="F1511" s="33"/>
      <c r="G1511" s="33">
        <f t="shared" ref="G1511" si="614">G1512</f>
        <v>0</v>
      </c>
      <c r="H1511" s="33">
        <f>H1512</f>
        <v>55000</v>
      </c>
      <c r="I1511" s="33">
        <f t="shared" ref="I1511" si="615">I1512</f>
        <v>54899</v>
      </c>
      <c r="J1511" s="33">
        <f t="shared" si="611"/>
        <v>99.816363636363633</v>
      </c>
      <c r="L1511" s="34"/>
    </row>
    <row r="1512" spans="1:12" s="27" customFormat="1" x14ac:dyDescent="0.25">
      <c r="A1512" s="27">
        <v>3722</v>
      </c>
      <c r="B1512" s="101" t="s">
        <v>409</v>
      </c>
      <c r="F1512" s="34"/>
      <c r="G1512" s="34"/>
      <c r="H1512" s="34">
        <v>55000</v>
      </c>
      <c r="I1512" s="34">
        <v>54899</v>
      </c>
      <c r="J1512" s="34">
        <f t="shared" si="611"/>
        <v>99.816363636363633</v>
      </c>
      <c r="L1512" s="34"/>
    </row>
    <row r="1513" spans="1:12" s="27" customFormat="1" x14ac:dyDescent="0.25">
      <c r="A1513" s="26"/>
      <c r="B1513" s="102"/>
      <c r="F1513" s="34"/>
      <c r="G1513" s="33"/>
      <c r="H1513" s="34"/>
      <c r="I1513" s="100"/>
      <c r="J1513" s="100"/>
      <c r="L1513" s="34"/>
    </row>
    <row r="1514" spans="1:12" s="27" customFormat="1" ht="13.8" x14ac:dyDescent="0.25">
      <c r="A1514" s="42"/>
      <c r="F1514" s="34"/>
      <c r="H1514" s="34"/>
      <c r="I1514" s="1"/>
      <c r="J1514" s="1"/>
      <c r="L1514" s="34"/>
    </row>
    <row r="1515" spans="1:12" s="27" customFormat="1" ht="13.8" x14ac:dyDescent="0.25">
      <c r="A1515" s="42"/>
      <c r="F1515" s="34"/>
      <c r="H1515" s="34"/>
      <c r="I1515" s="1"/>
      <c r="J1515" s="1"/>
      <c r="L1515" s="34"/>
    </row>
    <row r="1516" spans="1:12" s="27" customFormat="1" x14ac:dyDescent="0.25">
      <c r="A1516" s="24">
        <v>37</v>
      </c>
      <c r="B1516" s="28" t="s">
        <v>42</v>
      </c>
      <c r="C1516" s="28"/>
      <c r="D1516" s="28"/>
      <c r="E1516" s="28"/>
      <c r="F1516" s="33"/>
      <c r="G1516" s="33">
        <f t="shared" ref="G1516:G1517" si="616">G1517</f>
        <v>0</v>
      </c>
      <c r="H1516" s="33">
        <f>H1517</f>
        <v>8000</v>
      </c>
      <c r="I1516" s="33">
        <f t="shared" ref="I1516:I1517" si="617">I1517</f>
        <v>0</v>
      </c>
      <c r="J1516" s="33">
        <f t="shared" ref="J1516:J1518" si="618">(I1516/H1516)*100</f>
        <v>0</v>
      </c>
      <c r="L1516" s="34"/>
    </row>
    <row r="1517" spans="1:12" s="27" customFormat="1" x14ac:dyDescent="0.25">
      <c r="A1517" s="24">
        <v>372</v>
      </c>
      <c r="B1517" s="28" t="s">
        <v>411</v>
      </c>
      <c r="C1517" s="28"/>
      <c r="D1517" s="28"/>
      <c r="E1517" s="28"/>
      <c r="F1517" s="33"/>
      <c r="G1517" s="33">
        <f t="shared" si="616"/>
        <v>0</v>
      </c>
      <c r="H1517" s="33">
        <f>H1518</f>
        <v>8000</v>
      </c>
      <c r="I1517" s="33">
        <f t="shared" si="617"/>
        <v>0</v>
      </c>
      <c r="J1517" s="33">
        <f t="shared" si="618"/>
        <v>0</v>
      </c>
      <c r="L1517" s="34"/>
    </row>
    <row r="1518" spans="1:12" s="27" customFormat="1" x14ac:dyDescent="0.25">
      <c r="A1518" s="26">
        <v>3722</v>
      </c>
      <c r="B1518" s="102" t="s">
        <v>412</v>
      </c>
      <c r="F1518" s="34"/>
      <c r="G1518" s="33"/>
      <c r="H1518" s="34">
        <v>8000</v>
      </c>
      <c r="I1518" s="100">
        <v>0</v>
      </c>
      <c r="J1518" s="100">
        <f t="shared" si="618"/>
        <v>0</v>
      </c>
      <c r="L1518" s="34"/>
    </row>
    <row r="1519" spans="1:12" s="27" customFormat="1" x14ac:dyDescent="0.25">
      <c r="A1519" s="26"/>
      <c r="B1519" s="102"/>
      <c r="F1519" s="34"/>
      <c r="G1519" s="33"/>
      <c r="H1519" s="34"/>
      <c r="I1519" s="100"/>
      <c r="J1519" s="100"/>
      <c r="L1519" s="34"/>
    </row>
    <row r="1520" spans="1:12" s="27" customFormat="1" x14ac:dyDescent="0.25">
      <c r="A1520" s="26"/>
      <c r="B1520" s="102"/>
      <c r="F1520" s="34"/>
      <c r="G1520" s="33"/>
      <c r="H1520" s="34"/>
      <c r="I1520" s="100"/>
      <c r="J1520" s="100"/>
      <c r="L1520" s="34"/>
    </row>
    <row r="1521" spans="1:12" s="27" customFormat="1" x14ac:dyDescent="0.25">
      <c r="A1521" s="24"/>
      <c r="B1521" s="24"/>
      <c r="C1521" s="28"/>
      <c r="D1521" s="28"/>
      <c r="E1521" s="28"/>
      <c r="F1521" s="33"/>
      <c r="G1521" s="33"/>
      <c r="H1521" s="33"/>
      <c r="I1521" s="33"/>
      <c r="J1521" s="33"/>
      <c r="L1521" s="34"/>
    </row>
    <row r="1522" spans="1:12" s="27" customFormat="1" x14ac:dyDescent="0.25">
      <c r="A1522" s="24">
        <v>3</v>
      </c>
      <c r="B1522" s="24" t="s">
        <v>2</v>
      </c>
      <c r="C1522" s="28"/>
      <c r="D1522" s="28"/>
      <c r="E1522" s="28"/>
      <c r="F1522" s="33"/>
      <c r="G1522" s="33">
        <f t="shared" ref="G1522" si="619">G1523+G1531</f>
        <v>0</v>
      </c>
      <c r="H1522" s="33">
        <f>H1523+H1531</f>
        <v>189600</v>
      </c>
      <c r="I1522" s="33">
        <f>I1523+I1531</f>
        <v>91930.9</v>
      </c>
      <c r="J1522" s="33">
        <f t="shared" ref="J1522:J1526" si="620">(I1522/H1522)*100</f>
        <v>48.48676160337552</v>
      </c>
      <c r="L1522" s="34"/>
    </row>
    <row r="1523" spans="1:12" s="27" customFormat="1" x14ac:dyDescent="0.25">
      <c r="A1523" s="24">
        <v>31</v>
      </c>
      <c r="B1523" s="24" t="s">
        <v>3</v>
      </c>
      <c r="C1523" s="28"/>
      <c r="D1523" s="28"/>
      <c r="E1523" s="28"/>
      <c r="F1523" s="33"/>
      <c r="G1523" s="33">
        <f t="shared" ref="G1523" si="621">G1524+G1528</f>
        <v>0</v>
      </c>
      <c r="H1523" s="33">
        <f>H1524+H1528</f>
        <v>183800</v>
      </c>
      <c r="I1523" s="33">
        <f>I1524+I1528</f>
        <v>89050.9</v>
      </c>
      <c r="J1523" s="33">
        <f t="shared" si="620"/>
        <v>48.449891186071817</v>
      </c>
      <c r="L1523" s="34"/>
    </row>
    <row r="1524" spans="1:12" s="27" customFormat="1" x14ac:dyDescent="0.25">
      <c r="A1524" s="24">
        <v>311</v>
      </c>
      <c r="B1524" s="24" t="s">
        <v>414</v>
      </c>
      <c r="C1524" s="28"/>
      <c r="D1524" s="28"/>
      <c r="E1524" s="28"/>
      <c r="F1524" s="33"/>
      <c r="G1524" s="33">
        <f t="shared" ref="G1524" si="622">SUM(G1525:G1526)</f>
        <v>0</v>
      </c>
      <c r="H1524" s="33">
        <f>SUM(H1525:H1526)</f>
        <v>157000</v>
      </c>
      <c r="I1524" s="33">
        <f t="shared" ref="I1524" si="623">SUM(I1525:I1526)</f>
        <v>76524.179999999993</v>
      </c>
      <c r="J1524" s="33">
        <f t="shared" si="620"/>
        <v>48.741515923566872</v>
      </c>
      <c r="L1524" s="34"/>
    </row>
    <row r="1525" spans="1:12" s="27" customFormat="1" x14ac:dyDescent="0.25">
      <c r="A1525" s="102">
        <v>3111</v>
      </c>
      <c r="B1525" s="102" t="s">
        <v>415</v>
      </c>
      <c r="C1525" s="101"/>
      <c r="D1525" s="101"/>
      <c r="E1525" s="101"/>
      <c r="F1525" s="234"/>
      <c r="G1525" s="100"/>
      <c r="H1525" s="100">
        <v>147000</v>
      </c>
      <c r="I1525" s="100">
        <v>72791.92</v>
      </c>
      <c r="J1525" s="100">
        <f t="shared" si="620"/>
        <v>49.518312925170065</v>
      </c>
      <c r="L1525" s="34"/>
    </row>
    <row r="1526" spans="1:12" s="27" customFormat="1" x14ac:dyDescent="0.25">
      <c r="A1526" s="102">
        <v>3111</v>
      </c>
      <c r="B1526" s="102" t="s">
        <v>416</v>
      </c>
      <c r="C1526" s="101"/>
      <c r="D1526" s="101"/>
      <c r="E1526" s="101"/>
      <c r="F1526" s="234"/>
      <c r="G1526" s="100"/>
      <c r="H1526" s="100">
        <v>10000</v>
      </c>
      <c r="I1526" s="100">
        <v>3732.26</v>
      </c>
      <c r="J1526" s="100">
        <f t="shared" si="620"/>
        <v>37.322600000000001</v>
      </c>
      <c r="L1526" s="34"/>
    </row>
    <row r="1527" spans="1:12" s="27" customFormat="1" x14ac:dyDescent="0.25">
      <c r="A1527" s="24"/>
      <c r="B1527" s="24"/>
      <c r="C1527" s="28"/>
      <c r="D1527" s="28"/>
      <c r="E1527" s="28"/>
      <c r="F1527" s="235"/>
      <c r="G1527" s="33"/>
      <c r="H1527" s="33"/>
      <c r="I1527" s="33"/>
      <c r="J1527" s="33"/>
      <c r="L1527" s="34"/>
    </row>
    <row r="1528" spans="1:12" s="27" customFormat="1" x14ac:dyDescent="0.25">
      <c r="A1528" s="24">
        <v>313</v>
      </c>
      <c r="B1528" s="24" t="s">
        <v>71</v>
      </c>
      <c r="C1528" s="28"/>
      <c r="D1528" s="28"/>
      <c r="E1528" s="28"/>
      <c r="F1528" s="33"/>
      <c r="G1528" s="33">
        <f t="shared" ref="G1528" si="624">SUM(G1529:G1530)</f>
        <v>0</v>
      </c>
      <c r="H1528" s="33">
        <f>SUM(H1529:H1530)</f>
        <v>26800</v>
      </c>
      <c r="I1528" s="33">
        <f t="shared" ref="I1528" si="625">SUM(I1529:I1530)</f>
        <v>12526.72</v>
      </c>
      <c r="J1528" s="33">
        <f t="shared" ref="J1528:J1534" si="626">(I1528/H1528)*100</f>
        <v>46.741492537313427</v>
      </c>
      <c r="L1528" s="34"/>
    </row>
    <row r="1529" spans="1:12" s="27" customFormat="1" x14ac:dyDescent="0.25">
      <c r="A1529" s="102">
        <v>3131</v>
      </c>
      <c r="B1529" s="102" t="s">
        <v>6</v>
      </c>
      <c r="C1529" s="101"/>
      <c r="D1529" s="101"/>
      <c r="E1529" s="101"/>
      <c r="F1529" s="234"/>
      <c r="G1529" s="100"/>
      <c r="H1529" s="100">
        <v>25000</v>
      </c>
      <c r="I1529" s="100">
        <v>11910.9</v>
      </c>
      <c r="J1529" s="100">
        <f t="shared" si="626"/>
        <v>47.643599999999999</v>
      </c>
      <c r="L1529" s="34"/>
    </row>
    <row r="1530" spans="1:12" s="27" customFormat="1" x14ac:dyDescent="0.25">
      <c r="A1530" s="102">
        <v>3131</v>
      </c>
      <c r="B1530" s="102" t="s">
        <v>417</v>
      </c>
      <c r="C1530" s="101"/>
      <c r="D1530" s="101"/>
      <c r="E1530" s="101"/>
      <c r="F1530" s="234"/>
      <c r="G1530" s="100"/>
      <c r="H1530" s="100">
        <v>1800</v>
      </c>
      <c r="I1530" s="100">
        <v>615.82000000000005</v>
      </c>
      <c r="J1530" s="100">
        <f t="shared" si="626"/>
        <v>34.212222222222231</v>
      </c>
      <c r="L1530" s="34"/>
    </row>
    <row r="1531" spans="1:12" s="27" customFormat="1" x14ac:dyDescent="0.25">
      <c r="A1531" s="24">
        <v>32</v>
      </c>
      <c r="B1531" s="24" t="s">
        <v>7</v>
      </c>
      <c r="C1531" s="28"/>
      <c r="D1531" s="28"/>
      <c r="E1531" s="28"/>
      <c r="F1531" s="33"/>
      <c r="G1531" s="33">
        <f t="shared" ref="G1531" si="627">G1532</f>
        <v>0</v>
      </c>
      <c r="H1531" s="33">
        <f>H1532</f>
        <v>5800</v>
      </c>
      <c r="I1531" s="33">
        <f t="shared" ref="I1531" si="628">I1532</f>
        <v>2880</v>
      </c>
      <c r="J1531" s="33">
        <f t="shared" si="626"/>
        <v>49.655172413793103</v>
      </c>
      <c r="L1531" s="34"/>
    </row>
    <row r="1532" spans="1:12" s="27" customFormat="1" x14ac:dyDescent="0.25">
      <c r="A1532" s="24">
        <v>321</v>
      </c>
      <c r="B1532" s="24" t="s">
        <v>72</v>
      </c>
      <c r="C1532" s="28"/>
      <c r="D1532" s="28"/>
      <c r="E1532" s="28"/>
      <c r="F1532" s="33"/>
      <c r="G1532" s="33">
        <f t="shared" ref="G1532" si="629">SUM(G1533:G1535)</f>
        <v>0</v>
      </c>
      <c r="H1532" s="33">
        <f>SUM(H1533:H1535)</f>
        <v>5800</v>
      </c>
      <c r="I1532" s="33">
        <f t="shared" ref="I1532" si="630">SUM(I1533:I1535)</f>
        <v>2880</v>
      </c>
      <c r="J1532" s="33">
        <f t="shared" si="626"/>
        <v>49.655172413793103</v>
      </c>
      <c r="L1532" s="34"/>
    </row>
    <row r="1533" spans="1:12" s="27" customFormat="1" x14ac:dyDescent="0.25">
      <c r="A1533" s="102">
        <v>3211</v>
      </c>
      <c r="B1533" s="102" t="s">
        <v>418</v>
      </c>
      <c r="C1533" s="101"/>
      <c r="D1533" s="101"/>
      <c r="E1533" s="101"/>
      <c r="F1533" s="234"/>
      <c r="G1533" s="100"/>
      <c r="H1533" s="100">
        <v>2200</v>
      </c>
      <c r="I1533" s="100">
        <v>1080</v>
      </c>
      <c r="J1533" s="100">
        <f t="shared" si="626"/>
        <v>49.090909090909093</v>
      </c>
      <c r="L1533" s="34"/>
    </row>
    <row r="1534" spans="1:12" s="27" customFormat="1" x14ac:dyDescent="0.25">
      <c r="A1534" s="102">
        <v>3212</v>
      </c>
      <c r="B1534" s="102" t="s">
        <v>39</v>
      </c>
      <c r="C1534" s="101"/>
      <c r="D1534" s="101"/>
      <c r="E1534" s="101"/>
      <c r="F1534" s="234"/>
      <c r="G1534" s="100"/>
      <c r="H1534" s="100">
        <v>3600</v>
      </c>
      <c r="I1534" s="100">
        <v>1800</v>
      </c>
      <c r="J1534" s="100">
        <f t="shared" si="626"/>
        <v>50</v>
      </c>
      <c r="L1534" s="34"/>
    </row>
    <row r="1535" spans="1:12" s="27" customFormat="1" x14ac:dyDescent="0.25">
      <c r="A1535" s="102"/>
      <c r="B1535" s="102"/>
      <c r="C1535" s="101"/>
      <c r="D1535" s="101"/>
      <c r="E1535" s="101"/>
      <c r="F1535" s="234"/>
      <c r="G1535" s="100"/>
      <c r="H1535" s="100"/>
      <c r="I1535" s="100"/>
      <c r="J1535" s="100"/>
      <c r="L1535" s="34"/>
    </row>
    <row r="1536" spans="1:12" s="27" customFormat="1" ht="6" customHeight="1" x14ac:dyDescent="0.25">
      <c r="A1536" s="24"/>
      <c r="B1536" s="24"/>
      <c r="C1536" s="28"/>
      <c r="D1536" s="28"/>
      <c r="E1536" s="28"/>
      <c r="F1536" s="235"/>
      <c r="G1536" s="33"/>
      <c r="H1536" s="33"/>
      <c r="I1536" s="33"/>
      <c r="J1536" s="33"/>
      <c r="L1536" s="34"/>
    </row>
    <row r="1537" spans="1:12" s="27" customFormat="1" ht="12" hidden="1" customHeight="1" x14ac:dyDescent="0.25">
      <c r="A1537" s="24">
        <v>4</v>
      </c>
      <c r="B1537" s="24" t="s">
        <v>206</v>
      </c>
      <c r="C1537" s="28"/>
      <c r="D1537" s="28"/>
      <c r="E1537" s="28"/>
      <c r="F1537" s="33"/>
      <c r="G1537" s="33">
        <f t="shared" ref="G1537:I1539" si="631">G1538</f>
        <v>0</v>
      </c>
      <c r="H1537" s="33">
        <f t="shared" si="631"/>
        <v>0</v>
      </c>
      <c r="I1537" s="33">
        <f t="shared" si="631"/>
        <v>0</v>
      </c>
      <c r="J1537" s="33"/>
      <c r="L1537" s="34"/>
    </row>
    <row r="1538" spans="1:12" s="27" customFormat="1" hidden="1" x14ac:dyDescent="0.25">
      <c r="A1538" s="24">
        <v>42</v>
      </c>
      <c r="B1538" s="24" t="s">
        <v>535</v>
      </c>
      <c r="C1538" s="28"/>
      <c r="D1538" s="28"/>
      <c r="E1538" s="28"/>
      <c r="F1538" s="33"/>
      <c r="G1538" s="33">
        <f t="shared" si="631"/>
        <v>0</v>
      </c>
      <c r="H1538" s="33">
        <f t="shared" si="631"/>
        <v>0</v>
      </c>
      <c r="I1538" s="33">
        <f t="shared" si="631"/>
        <v>0</v>
      </c>
      <c r="J1538" s="33"/>
      <c r="L1538" s="34"/>
    </row>
    <row r="1539" spans="1:12" s="27" customFormat="1" hidden="1" x14ac:dyDescent="0.25">
      <c r="A1539" s="24">
        <v>423</v>
      </c>
      <c r="B1539" s="24" t="s">
        <v>419</v>
      </c>
      <c r="C1539" s="28"/>
      <c r="D1539" s="28"/>
      <c r="E1539" s="28"/>
      <c r="F1539" s="33"/>
      <c r="G1539" s="33">
        <f t="shared" si="631"/>
        <v>0</v>
      </c>
      <c r="H1539" s="33">
        <f t="shared" si="631"/>
        <v>0</v>
      </c>
      <c r="I1539" s="33">
        <f t="shared" si="631"/>
        <v>0</v>
      </c>
      <c r="J1539" s="33"/>
      <c r="L1539" s="34"/>
    </row>
    <row r="1540" spans="1:12" s="27" customFormat="1" hidden="1" x14ac:dyDescent="0.25">
      <c r="A1540" s="102">
        <v>4231</v>
      </c>
      <c r="B1540" s="102" t="s">
        <v>420</v>
      </c>
      <c r="C1540" s="101"/>
      <c r="D1540" s="101"/>
      <c r="E1540" s="101"/>
      <c r="F1540" s="234"/>
      <c r="G1540" s="100"/>
      <c r="H1540" s="100">
        <v>0</v>
      </c>
      <c r="I1540" s="100">
        <v>0</v>
      </c>
      <c r="J1540" s="100"/>
      <c r="L1540" s="34"/>
    </row>
    <row r="1541" spans="1:12" s="27" customFormat="1" hidden="1" x14ac:dyDescent="0.25">
      <c r="A1541" s="26"/>
      <c r="B1541" s="102"/>
      <c r="F1541" s="34"/>
      <c r="G1541" s="33"/>
      <c r="H1541" s="34"/>
      <c r="I1541" s="100"/>
      <c r="J1541" s="100"/>
      <c r="L1541" s="34"/>
    </row>
    <row r="1542" spans="1:12" s="27" customFormat="1" x14ac:dyDescent="0.25">
      <c r="A1542" s="26"/>
      <c r="B1542" s="102"/>
      <c r="F1542" s="34"/>
      <c r="G1542" s="33"/>
      <c r="H1542" s="34"/>
      <c r="I1542" s="100"/>
      <c r="J1542" s="100"/>
      <c r="L1542" s="34"/>
    </row>
    <row r="1543" spans="1:12" s="27" customFormat="1" ht="13.8" x14ac:dyDescent="0.25">
      <c r="A1543" s="155" t="s">
        <v>421</v>
      </c>
      <c r="B1543" s="155"/>
      <c r="C1543" s="155"/>
      <c r="D1543" s="155"/>
      <c r="E1543" s="155"/>
      <c r="F1543" s="156"/>
      <c r="G1543" s="156" t="e">
        <f>#REF!+#REF!</f>
        <v>#REF!</v>
      </c>
      <c r="H1543" s="156">
        <v>24000</v>
      </c>
      <c r="I1543" s="156">
        <v>3999.99</v>
      </c>
      <c r="J1543" s="156">
        <f t="shared" ref="J1543" si="632">(I1543/H1543)*100</f>
        <v>16.666625</v>
      </c>
      <c r="L1543" s="34"/>
    </row>
    <row r="1544" spans="1:12" s="27" customFormat="1" ht="13.8" x14ac:dyDescent="0.25">
      <c r="A1544" s="42"/>
      <c r="F1544" s="34"/>
      <c r="H1544" s="34"/>
      <c r="I1544" s="1"/>
      <c r="J1544" s="1"/>
      <c r="L1544" s="34"/>
    </row>
    <row r="1545" spans="1:12" s="27" customFormat="1" x14ac:dyDescent="0.25">
      <c r="A1545" s="26"/>
      <c r="B1545" s="102"/>
      <c r="F1545" s="34"/>
      <c r="G1545" s="33"/>
      <c r="H1545" s="34"/>
      <c r="I1545" s="100"/>
      <c r="J1545" s="100"/>
      <c r="L1545" s="34"/>
    </row>
    <row r="1546" spans="1:12" s="27" customFormat="1" x14ac:dyDescent="0.25">
      <c r="A1546" s="24">
        <v>38</v>
      </c>
      <c r="B1546" s="24" t="s">
        <v>13</v>
      </c>
      <c r="C1546" s="28"/>
      <c r="D1546" s="28"/>
      <c r="E1546" s="28"/>
      <c r="F1546" s="33"/>
      <c r="G1546" s="33">
        <f t="shared" ref="G1546" si="633">G1547</f>
        <v>0</v>
      </c>
      <c r="H1546" s="33">
        <f>H1547</f>
        <v>19000</v>
      </c>
      <c r="I1546" s="33">
        <f t="shared" ref="I1546" si="634">I1547</f>
        <v>3999.99</v>
      </c>
      <c r="J1546" s="33">
        <f t="shared" ref="J1546:J1551" si="635">(I1546/H1546)*100</f>
        <v>21.052578947368421</v>
      </c>
      <c r="L1546" s="34"/>
    </row>
    <row r="1547" spans="1:12" s="27" customFormat="1" x14ac:dyDescent="0.25">
      <c r="A1547" s="24">
        <v>381</v>
      </c>
      <c r="B1547" s="24" t="s">
        <v>78</v>
      </c>
      <c r="C1547" s="28"/>
      <c r="D1547" s="28"/>
      <c r="E1547" s="28"/>
      <c r="F1547" s="33"/>
      <c r="G1547" s="33">
        <f t="shared" ref="G1547" si="636">SUM(G1548:G1551)</f>
        <v>0</v>
      </c>
      <c r="H1547" s="33">
        <f>SUM(H1548:H1551)</f>
        <v>19000</v>
      </c>
      <c r="I1547" s="33">
        <f>SUM(I1548:I1551)</f>
        <v>3999.99</v>
      </c>
      <c r="J1547" s="33">
        <f t="shared" si="635"/>
        <v>21.052578947368421</v>
      </c>
      <c r="L1547" s="34"/>
    </row>
    <row r="1548" spans="1:12" s="27" customFormat="1" x14ac:dyDescent="0.25">
      <c r="A1548" s="26">
        <v>3811</v>
      </c>
      <c r="B1548" s="102" t="s">
        <v>423</v>
      </c>
      <c r="F1548" s="243"/>
      <c r="G1548" s="33"/>
      <c r="H1548" s="34">
        <v>11500</v>
      </c>
      <c r="I1548" s="100">
        <v>0</v>
      </c>
      <c r="J1548" s="100">
        <f t="shared" si="635"/>
        <v>0</v>
      </c>
      <c r="L1548" s="34"/>
    </row>
    <row r="1549" spans="1:12" s="27" customFormat="1" x14ac:dyDescent="0.25">
      <c r="A1549" s="26">
        <v>3811</v>
      </c>
      <c r="B1549" s="102" t="s">
        <v>424</v>
      </c>
      <c r="F1549" s="243"/>
      <c r="G1549" s="33"/>
      <c r="H1549" s="34">
        <v>5000</v>
      </c>
      <c r="I1549" s="100">
        <v>2499.9899999999998</v>
      </c>
      <c r="J1549" s="100">
        <f t="shared" si="635"/>
        <v>49.999799999999993</v>
      </c>
      <c r="L1549" s="34"/>
    </row>
    <row r="1550" spans="1:12" s="27" customFormat="1" x14ac:dyDescent="0.25">
      <c r="A1550" s="26">
        <v>3811</v>
      </c>
      <c r="B1550" s="102" t="s">
        <v>134</v>
      </c>
      <c r="F1550" s="243"/>
      <c r="G1550" s="33"/>
      <c r="H1550" s="34">
        <v>1000</v>
      </c>
      <c r="I1550" s="100">
        <v>0</v>
      </c>
      <c r="J1550" s="100">
        <f t="shared" si="635"/>
        <v>0</v>
      </c>
      <c r="L1550" s="34"/>
    </row>
    <row r="1551" spans="1:12" s="27" customFormat="1" x14ac:dyDescent="0.25">
      <c r="A1551" s="101">
        <v>3811</v>
      </c>
      <c r="B1551" s="101" t="s">
        <v>425</v>
      </c>
      <c r="C1551" s="101"/>
      <c r="D1551" s="101"/>
      <c r="E1551" s="101"/>
      <c r="F1551" s="234"/>
      <c r="G1551" s="100"/>
      <c r="H1551" s="100">
        <v>1500</v>
      </c>
      <c r="I1551" s="34">
        <v>1500</v>
      </c>
      <c r="J1551" s="34">
        <f t="shared" si="635"/>
        <v>100</v>
      </c>
      <c r="L1551" s="34"/>
    </row>
    <row r="1552" spans="1:12" s="27" customFormat="1" x14ac:dyDescent="0.25">
      <c r="A1552" s="101"/>
      <c r="B1552" s="101"/>
      <c r="C1552" s="101"/>
      <c r="D1552" s="101"/>
      <c r="E1552" s="101"/>
      <c r="F1552" s="33"/>
      <c r="G1552" s="34"/>
      <c r="H1552" s="33"/>
      <c r="I1552" s="34"/>
      <c r="J1552" s="34"/>
      <c r="L1552" s="34"/>
    </row>
    <row r="1553" spans="1:13" s="27" customFormat="1" ht="13.8" hidden="1" x14ac:dyDescent="0.25">
      <c r="A1553" s="31"/>
      <c r="B1553" s="31"/>
      <c r="C1553" s="31"/>
      <c r="D1553" s="31"/>
      <c r="E1553" s="31"/>
      <c r="F1553" s="32"/>
      <c r="G1553" s="32"/>
      <c r="H1553" s="32"/>
      <c r="I1553" s="32"/>
      <c r="J1553" s="32"/>
      <c r="L1553" s="34"/>
    </row>
    <row r="1554" spans="1:13" s="27" customFormat="1" hidden="1" x14ac:dyDescent="0.25">
      <c r="A1554" s="26"/>
      <c r="B1554" s="102"/>
      <c r="F1554" s="34"/>
      <c r="G1554" s="33"/>
      <c r="H1554" s="34"/>
      <c r="I1554" s="34"/>
      <c r="J1554" s="34"/>
      <c r="L1554" s="34"/>
    </row>
    <row r="1555" spans="1:13" s="27" customFormat="1" x14ac:dyDescent="0.25">
      <c r="A1555" s="24">
        <v>38</v>
      </c>
      <c r="B1555" s="24" t="s">
        <v>13</v>
      </c>
      <c r="C1555" s="28"/>
      <c r="D1555" s="28"/>
      <c r="E1555" s="28"/>
      <c r="F1555" s="33"/>
      <c r="G1555" s="33"/>
      <c r="H1555" s="33">
        <f>H1556</f>
        <v>5000</v>
      </c>
      <c r="I1555" s="33">
        <f t="shared" ref="I1555:I1556" si="637">I1556</f>
        <v>0</v>
      </c>
      <c r="J1555" s="33">
        <f t="shared" ref="J1555:J1557" si="638">(I1555/H1555)*100</f>
        <v>0</v>
      </c>
      <c r="L1555" s="34"/>
    </row>
    <row r="1556" spans="1:13" s="27" customFormat="1" x14ac:dyDescent="0.25">
      <c r="A1556" s="28">
        <v>381</v>
      </c>
      <c r="B1556" s="28" t="s">
        <v>78</v>
      </c>
      <c r="C1556" s="28"/>
      <c r="D1556" s="28"/>
      <c r="E1556" s="28"/>
      <c r="F1556" s="33"/>
      <c r="G1556" s="33"/>
      <c r="H1556" s="33">
        <f>H1557</f>
        <v>5000</v>
      </c>
      <c r="I1556" s="33">
        <f t="shared" si="637"/>
        <v>0</v>
      </c>
      <c r="J1556" s="33">
        <f t="shared" si="638"/>
        <v>0</v>
      </c>
      <c r="L1556" s="34"/>
    </row>
    <row r="1557" spans="1:13" s="27" customFormat="1" x14ac:dyDescent="0.25">
      <c r="A1557" s="101">
        <v>3811</v>
      </c>
      <c r="B1557" s="101" t="s">
        <v>428</v>
      </c>
      <c r="C1557" s="101"/>
      <c r="D1557" s="101"/>
      <c r="E1557" s="101"/>
      <c r="F1557" s="100"/>
      <c r="G1557" s="100"/>
      <c r="H1557" s="100">
        <v>5000</v>
      </c>
      <c r="I1557" s="100">
        <v>0</v>
      </c>
      <c r="J1557" s="100">
        <f t="shared" si="638"/>
        <v>0</v>
      </c>
      <c r="L1557" s="34"/>
    </row>
    <row r="1558" spans="1:13" s="27" customFormat="1" x14ac:dyDescent="0.25">
      <c r="A1558" s="101"/>
      <c r="B1558" s="101"/>
      <c r="C1558" s="101"/>
      <c r="D1558" s="101"/>
      <c r="E1558" s="101"/>
      <c r="F1558" s="100"/>
      <c r="G1558" s="100"/>
      <c r="H1558" s="100"/>
      <c r="I1558" s="100"/>
      <c r="J1558" s="100"/>
      <c r="L1558" s="34"/>
    </row>
    <row r="1559" spans="1:13" s="27" customFormat="1" ht="13.8" x14ac:dyDescent="0.25">
      <c r="A1559" s="153" t="s">
        <v>435</v>
      </c>
      <c r="B1559" s="153"/>
      <c r="C1559" s="153"/>
      <c r="D1559" s="153"/>
      <c r="E1559" s="153"/>
      <c r="F1559" s="184"/>
      <c r="G1559" s="184" t="e">
        <f t="shared" ref="G1559:I1559" si="639">G1560</f>
        <v>#REF!</v>
      </c>
      <c r="H1559" s="184">
        <f t="shared" si="639"/>
        <v>10000</v>
      </c>
      <c r="I1559" s="184">
        <f t="shared" si="639"/>
        <v>0</v>
      </c>
      <c r="J1559" s="184">
        <f t="shared" ref="J1559:J1560" si="640">(I1559/H1559)*100</f>
        <v>0</v>
      </c>
      <c r="L1559" s="34"/>
    </row>
    <row r="1560" spans="1:13" s="27" customFormat="1" ht="13.8" x14ac:dyDescent="0.25">
      <c r="A1560" s="155" t="s">
        <v>429</v>
      </c>
      <c r="B1560" s="155"/>
      <c r="C1560" s="155"/>
      <c r="D1560" s="155"/>
      <c r="E1560" s="155"/>
      <c r="F1560" s="172"/>
      <c r="G1560" s="172" t="e">
        <f>#REF!</f>
        <v>#REF!</v>
      </c>
      <c r="H1560" s="172">
        <v>10000</v>
      </c>
      <c r="I1560" s="172">
        <v>0</v>
      </c>
      <c r="J1560" s="172">
        <f t="shared" si="640"/>
        <v>0</v>
      </c>
      <c r="L1560" s="34"/>
    </row>
    <row r="1561" spans="1:13" s="27" customFormat="1" ht="13.8" x14ac:dyDescent="0.25">
      <c r="A1561" s="42"/>
      <c r="F1561" s="34"/>
      <c r="I1561" s="34"/>
      <c r="J1561" s="34"/>
      <c r="L1561" s="34"/>
    </row>
    <row r="1562" spans="1:13" s="27" customFormat="1" x14ac:dyDescent="0.25">
      <c r="A1562" s="24">
        <v>38</v>
      </c>
      <c r="B1562" s="28" t="s">
        <v>13</v>
      </c>
      <c r="C1562" s="28"/>
      <c r="D1562" s="28"/>
      <c r="E1562" s="28"/>
      <c r="F1562" s="33"/>
      <c r="G1562" s="33">
        <f t="shared" ref="G1562:I1563" si="641">G1563</f>
        <v>0</v>
      </c>
      <c r="H1562" s="33">
        <f t="shared" si="641"/>
        <v>10000</v>
      </c>
      <c r="I1562" s="33">
        <f t="shared" si="641"/>
        <v>0</v>
      </c>
      <c r="J1562" s="33">
        <f t="shared" ref="J1562:J1564" si="642">(I1562/H1562)*100</f>
        <v>0</v>
      </c>
      <c r="L1562" s="34"/>
    </row>
    <row r="1563" spans="1:13" s="27" customFormat="1" x14ac:dyDescent="0.25">
      <c r="A1563" s="24">
        <v>381</v>
      </c>
      <c r="B1563" s="28" t="s">
        <v>78</v>
      </c>
      <c r="C1563" s="28"/>
      <c r="D1563" s="28"/>
      <c r="E1563" s="28"/>
      <c r="F1563" s="33"/>
      <c r="G1563" s="33">
        <f t="shared" si="641"/>
        <v>0</v>
      </c>
      <c r="H1563" s="33">
        <f t="shared" si="641"/>
        <v>10000</v>
      </c>
      <c r="I1563" s="33">
        <f t="shared" si="641"/>
        <v>0</v>
      </c>
      <c r="J1563" s="33">
        <f t="shared" si="642"/>
        <v>0</v>
      </c>
      <c r="L1563" s="34"/>
    </row>
    <row r="1564" spans="1:13" s="27" customFormat="1" x14ac:dyDescent="0.25">
      <c r="A1564" s="102">
        <v>3811</v>
      </c>
      <c r="B1564" s="101" t="s">
        <v>423</v>
      </c>
      <c r="C1564" s="101"/>
      <c r="D1564" s="101"/>
      <c r="E1564" s="101"/>
      <c r="F1564" s="100"/>
      <c r="G1564" s="101"/>
      <c r="H1564" s="100">
        <v>10000</v>
      </c>
      <c r="I1564" s="100">
        <v>0</v>
      </c>
      <c r="J1564" s="100">
        <f t="shared" si="642"/>
        <v>0</v>
      </c>
      <c r="L1564" s="34"/>
    </row>
    <row r="1565" spans="1:13" s="27" customFormat="1" ht="13.8" x14ac:dyDescent="0.25">
      <c r="A1565" s="42"/>
      <c r="F1565" s="34"/>
      <c r="H1565" s="34"/>
      <c r="I1565" s="34"/>
      <c r="J1565" s="100"/>
      <c r="K1565" s="100"/>
      <c r="M1565" s="34"/>
    </row>
    <row r="1566" spans="1:13" s="27" customFormat="1" ht="13.8" x14ac:dyDescent="0.25">
      <c r="A1566" s="42"/>
      <c r="F1566" s="34"/>
      <c r="I1566" s="34"/>
      <c r="J1566" s="100"/>
      <c r="K1566" s="100"/>
      <c r="M1566" s="34"/>
    </row>
    <row r="1567" spans="1:13" s="27" customFormat="1" ht="13.8" x14ac:dyDescent="0.25">
      <c r="A1567" s="42"/>
      <c r="F1567" s="34"/>
      <c r="H1567" s="34"/>
      <c r="I1567" s="34"/>
      <c r="J1567" s="265"/>
      <c r="K1567" s="36"/>
      <c r="M1567" s="34"/>
    </row>
    <row r="1568" spans="1:13" s="27" customFormat="1" ht="13.8" x14ac:dyDescent="0.25">
      <c r="A1568" s="31"/>
      <c r="B1568" s="101"/>
      <c r="C1568" s="101"/>
      <c r="D1568" s="101"/>
      <c r="E1568" s="101"/>
      <c r="F1568" s="281" t="s">
        <v>196</v>
      </c>
      <c r="G1568" s="31"/>
      <c r="H1568" s="100"/>
      <c r="I1568" s="100"/>
      <c r="J1568" s="101"/>
      <c r="K1568" s="101"/>
      <c r="M1568" s="34"/>
    </row>
    <row r="1569" spans="1:13" s="28" customFormat="1" ht="13.8" x14ac:dyDescent="0.25">
      <c r="A1569" s="31"/>
      <c r="B1569" s="99"/>
      <c r="C1569" s="99"/>
      <c r="D1569" s="99"/>
      <c r="E1569" s="99"/>
      <c r="F1569" s="168"/>
      <c r="G1569" s="168"/>
      <c r="H1569" s="99"/>
      <c r="I1569" s="45"/>
      <c r="J1569" s="101"/>
      <c r="K1569" s="101"/>
      <c r="M1569" s="33"/>
    </row>
    <row r="1570" spans="1:13" s="28" customFormat="1" ht="13.8" x14ac:dyDescent="0.25">
      <c r="A1570" s="31"/>
      <c r="B1570" s="99" t="s">
        <v>676</v>
      </c>
      <c r="C1570" s="99"/>
      <c r="D1570" s="99"/>
      <c r="E1570" s="99"/>
      <c r="F1570" s="168"/>
      <c r="G1570" s="168"/>
      <c r="H1570" s="99"/>
      <c r="I1570" s="262"/>
      <c r="J1570" s="101"/>
      <c r="K1570" s="101"/>
      <c r="M1570" s="33"/>
    </row>
    <row r="1571" spans="1:13" s="101" customFormat="1" ht="13.8" x14ac:dyDescent="0.25">
      <c r="A1571" s="31"/>
      <c r="B1571" s="99"/>
      <c r="C1571" s="99"/>
      <c r="D1571" s="99"/>
      <c r="E1571" s="99"/>
      <c r="F1571" s="168"/>
      <c r="G1571" s="168"/>
      <c r="H1571" s="99"/>
      <c r="I1571" s="262"/>
      <c r="M1571" s="100"/>
    </row>
    <row r="1572" spans="1:13" s="101" customFormat="1" ht="15.6" x14ac:dyDescent="0.3">
      <c r="A1572" s="4" t="s">
        <v>150</v>
      </c>
      <c r="B1572" s="3"/>
      <c r="C1572" s="3"/>
      <c r="D1572" s="3"/>
      <c r="E1572" s="3"/>
      <c r="F1572" s="47"/>
      <c r="G1572" s="168"/>
      <c r="H1572" s="99"/>
      <c r="I1572" s="262"/>
      <c r="M1572" s="100"/>
    </row>
    <row r="1573" spans="1:13" s="27" customFormat="1" x14ac:dyDescent="0.25">
      <c r="A1573" s="101"/>
      <c r="B1573" s="99"/>
      <c r="C1573" s="99"/>
      <c r="D1573" s="99"/>
      <c r="E1573" s="99"/>
      <c r="F1573" s="168"/>
      <c r="G1573" s="168"/>
      <c r="H1573" s="99"/>
      <c r="I1573" s="262"/>
      <c r="J1573" s="101"/>
      <c r="K1573" s="282"/>
      <c r="M1573" s="34"/>
    </row>
    <row r="1574" spans="1:13" s="27" customFormat="1" ht="13.8" x14ac:dyDescent="0.25">
      <c r="A1574" s="31"/>
      <c r="B1574" s="99"/>
      <c r="C1574" s="99"/>
      <c r="D1574" s="99"/>
      <c r="E1574" s="99"/>
      <c r="F1574" s="275" t="s">
        <v>197</v>
      </c>
      <c r="G1574" s="168"/>
      <c r="H1574" s="99"/>
      <c r="I1574" s="262"/>
      <c r="J1574" s="101"/>
      <c r="K1574" s="282"/>
      <c r="M1574" s="34"/>
    </row>
    <row r="1575" spans="1:13" s="27" customFormat="1" ht="15" hidden="1" customHeight="1" x14ac:dyDescent="0.25">
      <c r="A1575" s="31"/>
      <c r="B1575" s="99"/>
      <c r="C1575" s="99"/>
      <c r="D1575" s="99"/>
      <c r="E1575" s="99"/>
      <c r="F1575" s="168"/>
      <c r="G1575" s="168"/>
      <c r="H1575" s="99"/>
      <c r="I1575" s="45"/>
      <c r="J1575" s="101"/>
      <c r="K1575" s="282"/>
      <c r="M1575" s="34"/>
    </row>
    <row r="1576" spans="1:13" s="27" customFormat="1" ht="15.75" hidden="1" customHeight="1" x14ac:dyDescent="0.3">
      <c r="A1576" s="4" t="s">
        <v>150</v>
      </c>
      <c r="B1576" s="99"/>
      <c r="C1576" s="99"/>
      <c r="D1576" s="99"/>
      <c r="E1576" s="99"/>
      <c r="F1576" s="168"/>
      <c r="G1576" s="168"/>
      <c r="H1576" s="99"/>
      <c r="I1576" s="262"/>
      <c r="J1576" s="101"/>
      <c r="K1576" s="101"/>
      <c r="M1576" s="34"/>
    </row>
    <row r="1577" spans="1:13" s="27" customFormat="1" x14ac:dyDescent="0.25">
      <c r="A1577" s="99"/>
      <c r="B1577" s="99"/>
      <c r="C1577" s="99"/>
      <c r="D1577" s="99"/>
      <c r="E1577" s="99"/>
      <c r="F1577" s="168"/>
      <c r="G1577" s="168"/>
      <c r="H1577" s="99"/>
      <c r="I1577" s="262"/>
      <c r="J1577" s="101"/>
      <c r="K1577" s="101"/>
      <c r="M1577" s="34"/>
    </row>
    <row r="1578" spans="1:13" s="27" customFormat="1" x14ac:dyDescent="0.25">
      <c r="A1578" s="99"/>
      <c r="B1578" s="99" t="s">
        <v>677</v>
      </c>
      <c r="C1578" s="99"/>
      <c r="D1578" s="99"/>
      <c r="E1578" s="99"/>
      <c r="F1578" s="168"/>
      <c r="G1578" s="168"/>
      <c r="H1578" s="99"/>
      <c r="I1578" s="262"/>
      <c r="J1578" s="101"/>
      <c r="K1578" s="101"/>
      <c r="M1578" s="34"/>
    </row>
    <row r="1579" spans="1:13" s="27" customFormat="1" ht="13.8" x14ac:dyDescent="0.25">
      <c r="A1579" s="99" t="s">
        <v>678</v>
      </c>
      <c r="B1579" s="99"/>
      <c r="C1579" s="99"/>
      <c r="D1579" s="99"/>
      <c r="E1579" s="99"/>
      <c r="F1579" s="168"/>
      <c r="G1579" s="168"/>
      <c r="H1579" s="99"/>
      <c r="I1579" s="45"/>
      <c r="J1579" s="101"/>
      <c r="K1579" s="101"/>
      <c r="M1579" s="34"/>
    </row>
    <row r="1580" spans="1:13" s="27" customFormat="1" ht="13.8" x14ac:dyDescent="0.25">
      <c r="A1580" s="99"/>
      <c r="B1580" s="99"/>
      <c r="C1580" s="99"/>
      <c r="D1580" s="99"/>
      <c r="E1580" s="99"/>
      <c r="F1580" s="168"/>
      <c r="G1580" s="168"/>
      <c r="H1580" s="99"/>
      <c r="I1580" s="45"/>
      <c r="J1580" s="101"/>
      <c r="K1580" s="101"/>
      <c r="M1580" s="34"/>
    </row>
    <row r="1581" spans="1:13" s="27" customFormat="1" ht="13.8" x14ac:dyDescent="0.25">
      <c r="A1581" s="246"/>
      <c r="B1581" s="246"/>
      <c r="C1581" s="246"/>
      <c r="D1581" s="246"/>
      <c r="E1581" s="246"/>
      <c r="F1581" s="247"/>
      <c r="G1581" s="247"/>
      <c r="H1581" s="246"/>
      <c r="I1581" s="248"/>
      <c r="J1581" s="245"/>
      <c r="K1581" s="245"/>
      <c r="M1581" s="34"/>
    </row>
    <row r="1582" spans="1:13" s="27" customFormat="1" ht="15.6" x14ac:dyDescent="0.3">
      <c r="A1582" s="4" t="s">
        <v>151</v>
      </c>
      <c r="B1582" s="3"/>
      <c r="C1582" s="3"/>
      <c r="D1582" s="3"/>
      <c r="E1582" s="3"/>
      <c r="F1582" s="47"/>
      <c r="G1582" s="47"/>
      <c r="H1582" s="3"/>
      <c r="I1582" s="283"/>
      <c r="J1582" s="101"/>
      <c r="K1582" s="101"/>
      <c r="L1582" s="101"/>
      <c r="M1582" s="34"/>
    </row>
    <row r="1583" spans="1:13" s="27" customFormat="1" ht="15.6" x14ac:dyDescent="0.3">
      <c r="A1583" s="99"/>
      <c r="B1583" s="4"/>
      <c r="C1583" s="4"/>
      <c r="D1583" s="4"/>
      <c r="E1583" s="4"/>
      <c r="F1583" s="6"/>
      <c r="G1583" s="6"/>
      <c r="H1583" s="4"/>
      <c r="I1583" s="48"/>
      <c r="J1583" s="101"/>
      <c r="K1583" s="101"/>
      <c r="L1583" s="101"/>
      <c r="M1583" s="34"/>
    </row>
    <row r="1584" spans="1:13" s="27" customFormat="1" x14ac:dyDescent="0.25">
      <c r="A1584" s="99"/>
      <c r="B1584" s="99"/>
      <c r="C1584" s="99"/>
      <c r="D1584" s="99"/>
      <c r="E1584" s="99"/>
      <c r="F1584" s="275" t="s">
        <v>198</v>
      </c>
      <c r="G1584" s="168"/>
      <c r="H1584" s="99"/>
      <c r="I1584" s="262"/>
      <c r="J1584" s="101"/>
      <c r="K1584" s="101"/>
      <c r="L1584" s="101"/>
      <c r="M1584" s="34"/>
    </row>
    <row r="1585" spans="1:13" s="27" customFormat="1" x14ac:dyDescent="0.25">
      <c r="A1585" s="99"/>
      <c r="B1585" s="99"/>
      <c r="C1585" s="99"/>
      <c r="D1585" s="99"/>
      <c r="E1585" s="99"/>
      <c r="F1585" s="275"/>
      <c r="G1585" s="168"/>
      <c r="H1585" s="99"/>
      <c r="I1585" s="262"/>
      <c r="J1585" s="101"/>
      <c r="K1585" s="101"/>
      <c r="L1585" s="101"/>
      <c r="M1585" s="34"/>
    </row>
    <row r="1586" spans="1:13" s="27" customFormat="1" x14ac:dyDescent="0.25">
      <c r="A1586" s="99"/>
      <c r="B1586" s="99" t="s">
        <v>679</v>
      </c>
      <c r="C1586" s="99"/>
      <c r="D1586" s="99"/>
      <c r="E1586" s="99"/>
      <c r="F1586" s="99"/>
      <c r="G1586" s="168"/>
      <c r="H1586" s="99"/>
      <c r="I1586" s="262"/>
      <c r="J1586" s="262"/>
      <c r="K1586" s="262"/>
      <c r="L1586" s="101"/>
      <c r="M1586" s="34"/>
    </row>
    <row r="1587" spans="1:13" s="27" customFormat="1" x14ac:dyDescent="0.25">
      <c r="A1587" s="99" t="s">
        <v>680</v>
      </c>
      <c r="B1587" s="99"/>
      <c r="C1587" s="99"/>
      <c r="D1587" s="99"/>
      <c r="E1587" s="99"/>
      <c r="F1587" s="99"/>
      <c r="G1587" s="168"/>
      <c r="H1587" s="99"/>
      <c r="I1587" s="262"/>
      <c r="J1587" s="262"/>
      <c r="K1587" s="262"/>
      <c r="L1587" s="101"/>
      <c r="M1587" s="34"/>
    </row>
    <row r="1588" spans="1:13" s="27" customFormat="1" ht="15.6" x14ac:dyDescent="0.3">
      <c r="A1588" s="99" t="s">
        <v>681</v>
      </c>
      <c r="B1588" s="4"/>
      <c r="C1588" s="4"/>
      <c r="D1588" s="4"/>
      <c r="E1588" s="4"/>
      <c r="F1588" s="4"/>
      <c r="G1588" s="6"/>
      <c r="H1588" s="4"/>
      <c r="I1588" s="45"/>
      <c r="J1588" s="264"/>
      <c r="K1588" s="48"/>
      <c r="L1588" s="101"/>
      <c r="M1588" s="34"/>
    </row>
    <row r="1589" spans="1:13" s="27" customFormat="1" ht="15.6" x14ac:dyDescent="0.3">
      <c r="A1589" s="99"/>
      <c r="B1589" s="99" t="s">
        <v>752</v>
      </c>
      <c r="C1589" s="4"/>
      <c r="D1589" s="4"/>
      <c r="E1589" s="4"/>
      <c r="F1589" s="4"/>
      <c r="G1589" s="6"/>
      <c r="H1589" s="4"/>
      <c r="I1589" s="45"/>
      <c r="J1589" s="264"/>
      <c r="K1589" s="48"/>
      <c r="L1589" s="101"/>
      <c r="M1589" s="34"/>
    </row>
    <row r="1590" spans="1:13" s="27" customFormat="1" ht="15.6" x14ac:dyDescent="0.3">
      <c r="A1590" s="99" t="s">
        <v>753</v>
      </c>
      <c r="B1590" s="99"/>
      <c r="C1590" s="4"/>
      <c r="D1590" s="4"/>
      <c r="E1590" s="4"/>
      <c r="F1590" s="4"/>
      <c r="G1590" s="6"/>
      <c r="H1590" s="4"/>
      <c r="I1590" s="45"/>
      <c r="J1590" s="264"/>
      <c r="K1590" s="48"/>
      <c r="L1590" s="101"/>
      <c r="M1590" s="34"/>
    </row>
    <row r="1591" spans="1:13" s="27" customFormat="1" ht="15.6" x14ac:dyDescent="0.3">
      <c r="A1591" s="99" t="s">
        <v>754</v>
      </c>
      <c r="B1591" s="99"/>
      <c r="C1591" s="4"/>
      <c r="D1591" s="4"/>
      <c r="E1591" s="4"/>
      <c r="F1591" s="4"/>
      <c r="G1591" s="6"/>
      <c r="H1591" s="4"/>
      <c r="I1591" s="45"/>
      <c r="J1591" s="264"/>
      <c r="K1591" s="48"/>
      <c r="L1591" s="101"/>
      <c r="M1591" s="34"/>
    </row>
    <row r="1592" spans="1:13" s="27" customFormat="1" ht="15.6" x14ac:dyDescent="0.3">
      <c r="A1592" s="99" t="s">
        <v>751</v>
      </c>
      <c r="B1592" s="4"/>
      <c r="C1592" s="4"/>
      <c r="D1592" s="4"/>
      <c r="E1592" s="4"/>
      <c r="F1592" s="4"/>
      <c r="G1592" s="6"/>
      <c r="H1592" s="4"/>
      <c r="I1592" s="45"/>
      <c r="J1592" s="264"/>
      <c r="K1592" s="48"/>
      <c r="L1592" s="101"/>
      <c r="M1592" s="34"/>
    </row>
    <row r="1593" spans="1:13" s="31" customFormat="1" ht="13.8" x14ac:dyDescent="0.25">
      <c r="A1593" s="99"/>
      <c r="B1593" s="245"/>
      <c r="C1593" s="245"/>
      <c r="D1593" s="245"/>
      <c r="E1593" s="245"/>
      <c r="F1593" s="245"/>
      <c r="G1593" s="245"/>
      <c r="H1593" s="245"/>
      <c r="I1593" s="245"/>
      <c r="J1593" s="245"/>
      <c r="K1593" s="245"/>
      <c r="M1593" s="32"/>
    </row>
    <row r="1594" spans="1:13" s="29" customFormat="1" ht="15.6" x14ac:dyDescent="0.3">
      <c r="A1594" s="99"/>
      <c r="B1594" s="23"/>
      <c r="C1594" s="23"/>
      <c r="D1594" s="23"/>
      <c r="E1594" s="23"/>
      <c r="F1594" s="255"/>
      <c r="G1594" s="255"/>
      <c r="H1594" s="23"/>
      <c r="I1594" s="288"/>
      <c r="J1594" s="101"/>
      <c r="K1594" s="101"/>
      <c r="M1594" s="30"/>
    </row>
    <row r="1595" spans="1:13" s="27" customFormat="1" ht="15.6" x14ac:dyDescent="0.3">
      <c r="A1595" s="4" t="s">
        <v>152</v>
      </c>
      <c r="B1595" s="23"/>
      <c r="C1595" s="23"/>
      <c r="D1595" s="23"/>
      <c r="E1595" s="23"/>
      <c r="F1595" s="255"/>
      <c r="G1595" s="255"/>
      <c r="H1595" s="23"/>
      <c r="I1595" s="288"/>
      <c r="J1595" s="101"/>
      <c r="K1595" s="101"/>
      <c r="L1595" s="101"/>
      <c r="M1595" s="34"/>
    </row>
    <row r="1596" spans="1:13" s="27" customFormat="1" ht="15.6" x14ac:dyDescent="0.3">
      <c r="A1596" s="4"/>
      <c r="B1596" s="23"/>
      <c r="C1596" s="23"/>
      <c r="D1596" s="23"/>
      <c r="E1596" s="23"/>
      <c r="F1596" s="255"/>
      <c r="G1596" s="255"/>
      <c r="H1596" s="23"/>
      <c r="I1596" s="288"/>
      <c r="J1596" s="101"/>
      <c r="K1596" s="101"/>
      <c r="L1596" s="101"/>
      <c r="M1596" s="34"/>
    </row>
    <row r="1597" spans="1:13" s="66" customFormat="1" ht="13.8" x14ac:dyDescent="0.25">
      <c r="A1597" s="3" t="s">
        <v>755</v>
      </c>
      <c r="B1597" s="3"/>
      <c r="C1597" s="54"/>
      <c r="D1597" s="54"/>
      <c r="E1597" s="54"/>
      <c r="F1597" s="255"/>
      <c r="G1597" s="255"/>
      <c r="H1597" s="23"/>
      <c r="I1597" s="288"/>
      <c r="J1597" s="101"/>
      <c r="K1597" s="101"/>
      <c r="M1597" s="197"/>
    </row>
    <row r="1598" spans="1:13" s="66" customFormat="1" ht="13.8" x14ac:dyDescent="0.25">
      <c r="A1598" s="3"/>
      <c r="B1598" s="3"/>
      <c r="C1598" s="54"/>
      <c r="D1598" s="54"/>
      <c r="E1598" s="54"/>
      <c r="F1598" s="255"/>
      <c r="G1598" s="255"/>
      <c r="H1598" s="23"/>
      <c r="I1598" s="288"/>
      <c r="J1598" s="101"/>
      <c r="K1598" s="101"/>
      <c r="M1598" s="197"/>
    </row>
    <row r="1599" spans="1:13" s="66" customFormat="1" ht="13.8" x14ac:dyDescent="0.25">
      <c r="A1599" s="3"/>
      <c r="B1599" s="3"/>
      <c r="C1599" s="54"/>
      <c r="D1599" s="54"/>
      <c r="E1599" s="54"/>
      <c r="F1599" s="275" t="s">
        <v>199</v>
      </c>
      <c r="G1599" s="255"/>
      <c r="H1599" s="23"/>
      <c r="I1599" s="288"/>
      <c r="J1599" s="101"/>
      <c r="K1599" s="101"/>
      <c r="M1599" s="197"/>
    </row>
    <row r="1600" spans="1:13" s="27" customFormat="1" ht="13.8" x14ac:dyDescent="0.25">
      <c r="A1600" s="3"/>
      <c r="B1600" s="3"/>
      <c r="C1600" s="54"/>
      <c r="D1600" s="54"/>
      <c r="E1600" s="54"/>
      <c r="F1600" s="255"/>
      <c r="G1600" s="255"/>
      <c r="H1600" s="23"/>
      <c r="I1600" s="288"/>
      <c r="J1600" s="101"/>
      <c r="K1600" s="101"/>
      <c r="L1600" s="101"/>
      <c r="M1600" s="34"/>
    </row>
    <row r="1601" spans="1:13" s="27" customFormat="1" x14ac:dyDescent="0.25">
      <c r="A1601" s="3"/>
      <c r="B1601" s="99" t="s">
        <v>697</v>
      </c>
      <c r="C1601" s="23"/>
      <c r="D1601" s="23"/>
      <c r="E1601" s="23"/>
      <c r="F1601" s="255"/>
      <c r="G1601" s="255"/>
      <c r="H1601" s="23"/>
      <c r="I1601" s="288"/>
      <c r="J1601" s="101"/>
      <c r="K1601" s="101"/>
      <c r="L1601" s="101"/>
      <c r="M1601" s="34"/>
    </row>
    <row r="1602" spans="1:13" s="101" customFormat="1" x14ac:dyDescent="0.25">
      <c r="A1602" s="99" t="s">
        <v>756</v>
      </c>
      <c r="B1602" s="99"/>
      <c r="C1602" s="99"/>
      <c r="D1602" s="99"/>
      <c r="E1602" s="99"/>
      <c r="F1602" s="168"/>
      <c r="G1602" s="168"/>
      <c r="H1602" s="99"/>
      <c r="I1602" s="262"/>
      <c r="M1602" s="100"/>
    </row>
    <row r="1603" spans="1:13" s="101" customFormat="1" x14ac:dyDescent="0.25">
      <c r="A1603" s="99"/>
      <c r="B1603" s="99"/>
      <c r="C1603" s="99"/>
      <c r="D1603" s="99"/>
      <c r="E1603" s="99"/>
      <c r="F1603" s="168"/>
      <c r="G1603" s="168"/>
      <c r="H1603" s="99"/>
      <c r="I1603" s="262"/>
      <c r="M1603" s="100"/>
    </row>
    <row r="1604" spans="1:13" s="27" customFormat="1" x14ac:dyDescent="0.25">
      <c r="A1604" s="99"/>
      <c r="B1604" s="99" t="s">
        <v>514</v>
      </c>
      <c r="C1604" s="23"/>
      <c r="D1604" s="23"/>
      <c r="E1604" s="23"/>
      <c r="F1604" s="255"/>
      <c r="G1604" s="23"/>
      <c r="H1604" s="255"/>
      <c r="I1604" s="23"/>
      <c r="J1604" s="101"/>
      <c r="K1604" s="101"/>
      <c r="L1604" s="101"/>
      <c r="M1604" s="34"/>
    </row>
    <row r="1605" spans="1:13" s="27" customFormat="1" x14ac:dyDescent="0.25">
      <c r="A1605" s="99" t="s">
        <v>757</v>
      </c>
      <c r="B1605" s="285"/>
      <c r="C1605" s="285"/>
      <c r="D1605" s="285"/>
      <c r="E1605" s="285"/>
      <c r="F1605" s="285"/>
      <c r="G1605" s="285"/>
      <c r="H1605" s="285"/>
      <c r="I1605" s="285"/>
      <c r="J1605" s="101"/>
      <c r="K1605" s="101"/>
      <c r="L1605" s="101"/>
      <c r="M1605" s="34"/>
    </row>
    <row r="1606" spans="1:13" s="27" customFormat="1" x14ac:dyDescent="0.25">
      <c r="A1606" s="285"/>
      <c r="B1606" s="285" t="s">
        <v>698</v>
      </c>
      <c r="C1606" s="285"/>
      <c r="D1606" s="285"/>
      <c r="E1606" s="285"/>
      <c r="F1606" s="285"/>
      <c r="G1606" s="285"/>
      <c r="H1606" s="285"/>
      <c r="I1606" s="285"/>
      <c r="J1606" s="101"/>
      <c r="K1606" s="101"/>
      <c r="L1606" s="101"/>
      <c r="M1606" s="34"/>
    </row>
    <row r="1607" spans="1:13" s="27" customFormat="1" x14ac:dyDescent="0.25">
      <c r="A1607" s="285" t="s">
        <v>758</v>
      </c>
      <c r="B1607" s="285"/>
      <c r="C1607" s="285"/>
      <c r="D1607" s="285"/>
      <c r="E1607" s="285"/>
      <c r="F1607" s="285"/>
      <c r="G1607" s="285"/>
      <c r="H1607" s="285"/>
      <c r="I1607" s="285"/>
      <c r="J1607" s="101"/>
      <c r="K1607" s="101"/>
      <c r="L1607" s="101"/>
      <c r="M1607" s="34"/>
    </row>
    <row r="1608" spans="1:13" s="27" customFormat="1" x14ac:dyDescent="0.25">
      <c r="A1608" s="285"/>
      <c r="B1608" s="285" t="s">
        <v>699</v>
      </c>
      <c r="C1608" s="285"/>
      <c r="D1608" s="285"/>
      <c r="E1608" s="285"/>
      <c r="F1608" s="285"/>
      <c r="G1608" s="285"/>
      <c r="H1608" s="285"/>
      <c r="I1608" s="285"/>
      <c r="J1608" s="101"/>
      <c r="K1608" s="101"/>
      <c r="L1608" s="101"/>
      <c r="M1608" s="34"/>
    </row>
    <row r="1609" spans="1:13" s="27" customFormat="1" x14ac:dyDescent="0.25">
      <c r="A1609" s="285" t="s">
        <v>700</v>
      </c>
      <c r="B1609" s="285"/>
      <c r="C1609" s="285"/>
      <c r="D1609" s="285"/>
      <c r="E1609" s="285"/>
      <c r="F1609" s="285"/>
      <c r="G1609" s="285"/>
      <c r="H1609" s="285"/>
      <c r="I1609" s="285"/>
      <c r="J1609" s="101"/>
      <c r="K1609" s="101"/>
      <c r="L1609" s="101"/>
      <c r="M1609" s="34"/>
    </row>
    <row r="1610" spans="1:13" s="27" customFormat="1" x14ac:dyDescent="0.25">
      <c r="A1610" s="285"/>
      <c r="B1610" s="285"/>
      <c r="C1610" s="285"/>
      <c r="D1610" s="285"/>
      <c r="E1610" s="285"/>
      <c r="F1610" s="285"/>
      <c r="G1610" s="285"/>
      <c r="H1610" s="285"/>
      <c r="I1610" s="285"/>
      <c r="J1610" s="101"/>
      <c r="K1610" s="101"/>
      <c r="L1610" s="101"/>
      <c r="M1610" s="34"/>
    </row>
    <row r="1611" spans="1:13" s="27" customFormat="1" x14ac:dyDescent="0.25">
      <c r="A1611" s="285"/>
      <c r="B1611" s="99" t="s">
        <v>437</v>
      </c>
      <c r="C1611" s="99"/>
      <c r="D1611" s="99"/>
      <c r="E1611" s="99"/>
      <c r="F1611" s="168"/>
      <c r="G1611" s="168"/>
      <c r="H1611" s="99"/>
      <c r="I1611" s="262"/>
      <c r="J1611" s="101"/>
      <c r="K1611" s="101"/>
      <c r="L1611" s="101"/>
      <c r="M1611" s="34"/>
    </row>
    <row r="1612" spans="1:13" s="27" customFormat="1" x14ac:dyDescent="0.25">
      <c r="A1612" s="99" t="s">
        <v>438</v>
      </c>
      <c r="B1612" s="99"/>
      <c r="C1612" s="99"/>
      <c r="D1612" s="99"/>
      <c r="E1612" s="99"/>
      <c r="F1612" s="168"/>
      <c r="G1612" s="168"/>
      <c r="H1612" s="99"/>
      <c r="I1612" s="262"/>
      <c r="J1612" s="101"/>
      <c r="K1612" s="101"/>
      <c r="L1612" s="101"/>
      <c r="M1612" s="34"/>
    </row>
    <row r="1613" spans="1:13" s="27" customFormat="1" x14ac:dyDescent="0.25">
      <c r="A1613" s="99" t="s">
        <v>439</v>
      </c>
      <c r="B1613" s="99"/>
      <c r="C1613" s="99"/>
      <c r="D1613" s="99"/>
      <c r="E1613" s="99"/>
      <c r="F1613" s="168"/>
      <c r="G1613" s="168"/>
      <c r="H1613" s="99"/>
      <c r="I1613" s="262"/>
      <c r="J1613" s="101"/>
      <c r="K1613" s="101"/>
      <c r="L1613" s="101"/>
      <c r="M1613" s="34"/>
    </row>
    <row r="1614" spans="1:13" s="27" customFormat="1" x14ac:dyDescent="0.25">
      <c r="A1614" s="99"/>
      <c r="B1614" s="99" t="s">
        <v>701</v>
      </c>
      <c r="C1614" s="99"/>
      <c r="D1614" s="99"/>
      <c r="E1614" s="99"/>
      <c r="F1614" s="168"/>
      <c r="G1614" s="168"/>
      <c r="H1614" s="99"/>
      <c r="I1614" s="262"/>
      <c r="J1614" s="101"/>
      <c r="K1614" s="101"/>
      <c r="L1614" s="101"/>
      <c r="M1614" s="34"/>
    </row>
    <row r="1615" spans="1:13" s="27" customFormat="1" x14ac:dyDescent="0.25">
      <c r="A1615" s="99" t="s">
        <v>702</v>
      </c>
      <c r="B1615" s="99"/>
      <c r="C1615" s="99"/>
      <c r="D1615" s="99"/>
      <c r="E1615" s="99"/>
      <c r="F1615" s="168"/>
      <c r="G1615" s="168"/>
      <c r="H1615" s="99"/>
      <c r="I1615" s="262"/>
      <c r="J1615" s="101"/>
      <c r="K1615" s="101"/>
      <c r="L1615" s="101"/>
      <c r="M1615" s="34"/>
    </row>
    <row r="1616" spans="1:13" s="27" customFormat="1" x14ac:dyDescent="0.25">
      <c r="A1616" s="99" t="s">
        <v>703</v>
      </c>
      <c r="B1616" s="99"/>
      <c r="C1616" s="99"/>
      <c r="D1616" s="99"/>
      <c r="E1616" s="99"/>
      <c r="F1616" s="168"/>
      <c r="G1616" s="168"/>
      <c r="H1616" s="99"/>
      <c r="I1616" s="262"/>
      <c r="J1616" s="101"/>
      <c r="K1616" s="101"/>
      <c r="L1616" s="101"/>
      <c r="M1616" s="34"/>
    </row>
    <row r="1617" spans="1:13" s="27" customFormat="1" x14ac:dyDescent="0.25">
      <c r="A1617" s="99" t="s">
        <v>704</v>
      </c>
      <c r="B1617" s="99"/>
      <c r="C1617" s="99"/>
      <c r="D1617" s="99"/>
      <c r="E1617" s="99"/>
      <c r="F1617" s="168"/>
      <c r="G1617" s="168"/>
      <c r="H1617" s="99"/>
      <c r="I1617" s="262"/>
      <c r="J1617" s="101"/>
      <c r="K1617" s="101"/>
      <c r="L1617" s="101"/>
      <c r="M1617" s="34"/>
    </row>
    <row r="1618" spans="1:13" s="41" customFormat="1" ht="15.6" x14ac:dyDescent="0.3">
      <c r="A1618" s="99"/>
      <c r="B1618" s="99" t="s">
        <v>749</v>
      </c>
      <c r="C1618" s="99"/>
      <c r="D1618" s="99"/>
      <c r="E1618" s="99"/>
      <c r="F1618" s="168"/>
      <c r="G1618" s="168"/>
      <c r="H1618" s="99"/>
      <c r="I1618" s="262"/>
      <c r="J1618" s="101"/>
      <c r="K1618" s="101"/>
      <c r="M1618" s="252"/>
    </row>
    <row r="1619" spans="1:13" s="65" customFormat="1" ht="15.6" x14ac:dyDescent="0.3">
      <c r="A1619" s="99" t="s">
        <v>750</v>
      </c>
      <c r="B1619" s="99"/>
      <c r="C1619" s="99"/>
      <c r="D1619" s="99"/>
      <c r="E1619" s="99"/>
      <c r="F1619" s="168"/>
      <c r="G1619" s="168"/>
      <c r="H1619" s="99"/>
      <c r="I1619" s="262"/>
      <c r="J1619" s="101"/>
      <c r="K1619" s="101"/>
      <c r="M1619" s="252"/>
    </row>
    <row r="1620" spans="1:13" s="65" customFormat="1" ht="15.6" x14ac:dyDescent="0.3">
      <c r="A1620" s="99"/>
      <c r="B1620" s="99" t="s">
        <v>153</v>
      </c>
      <c r="C1620" s="99"/>
      <c r="D1620" s="99"/>
      <c r="E1620" s="99"/>
      <c r="F1620" s="168"/>
      <c r="G1620" s="168"/>
      <c r="H1620" s="99"/>
      <c r="I1620" s="262"/>
      <c r="J1620" s="101"/>
      <c r="K1620" s="101"/>
      <c r="M1620" s="252"/>
    </row>
    <row r="1621" spans="1:13" s="65" customFormat="1" ht="15.6" x14ac:dyDescent="0.3">
      <c r="A1621" s="99" t="s">
        <v>515</v>
      </c>
      <c r="B1621" s="99"/>
      <c r="C1621" s="99"/>
      <c r="D1621" s="99"/>
      <c r="E1621" s="99"/>
      <c r="F1621" s="168"/>
      <c r="G1621" s="168"/>
      <c r="H1621" s="99"/>
      <c r="I1621" s="262"/>
      <c r="J1621" s="101"/>
      <c r="K1621" s="101"/>
      <c r="M1621" s="252"/>
    </row>
    <row r="1622" spans="1:13" s="65" customFormat="1" ht="15.6" x14ac:dyDescent="0.3">
      <c r="A1622" s="99" t="s">
        <v>516</v>
      </c>
      <c r="B1622" s="99"/>
      <c r="C1622" s="99"/>
      <c r="D1622" s="99"/>
      <c r="E1622" s="99"/>
      <c r="F1622" s="168"/>
      <c r="G1622" s="168"/>
      <c r="H1622" s="99"/>
      <c r="I1622" s="262"/>
      <c r="J1622" s="101"/>
      <c r="K1622" s="101"/>
      <c r="M1622" s="252"/>
    </row>
    <row r="1623" spans="1:13" s="65" customFormat="1" ht="15.6" x14ac:dyDescent="0.3">
      <c r="A1623" s="99" t="s">
        <v>545</v>
      </c>
      <c r="B1623" s="99"/>
      <c r="C1623" s="99"/>
      <c r="D1623" s="99"/>
      <c r="E1623" s="99"/>
      <c r="F1623" s="168"/>
      <c r="G1623" s="168"/>
      <c r="H1623" s="99"/>
      <c r="I1623" s="262"/>
      <c r="J1623" s="101"/>
      <c r="K1623" s="101"/>
      <c r="M1623" s="252"/>
    </row>
    <row r="1624" spans="1:13" s="65" customFormat="1" ht="15.6" x14ac:dyDescent="0.3">
      <c r="A1624" s="99"/>
      <c r="B1624" s="99" t="s">
        <v>706</v>
      </c>
      <c r="C1624" s="99"/>
      <c r="D1624" s="99"/>
      <c r="E1624" s="99"/>
      <c r="F1624" s="168"/>
      <c r="G1624" s="168"/>
      <c r="H1624" s="99"/>
      <c r="I1624" s="262"/>
      <c r="J1624" s="101"/>
      <c r="K1624" s="101"/>
      <c r="M1624" s="252"/>
    </row>
    <row r="1625" spans="1:13" s="65" customFormat="1" ht="15.6" x14ac:dyDescent="0.3">
      <c r="A1625" s="99" t="s">
        <v>705</v>
      </c>
      <c r="B1625" s="99"/>
      <c r="C1625" s="99"/>
      <c r="D1625" s="99"/>
      <c r="E1625" s="99"/>
      <c r="F1625" s="168"/>
      <c r="G1625" s="168"/>
      <c r="H1625" s="99"/>
      <c r="I1625" s="262"/>
      <c r="J1625" s="101"/>
      <c r="K1625" s="101"/>
      <c r="M1625" s="252"/>
    </row>
    <row r="1626" spans="1:13" s="65" customFormat="1" ht="15.6" x14ac:dyDescent="0.3">
      <c r="A1626" s="99"/>
      <c r="B1626" s="99"/>
      <c r="C1626" s="99"/>
      <c r="D1626" s="99"/>
      <c r="E1626" s="99"/>
      <c r="F1626" s="168"/>
      <c r="G1626" s="168"/>
      <c r="H1626" s="99"/>
      <c r="I1626" s="262"/>
      <c r="J1626" s="101"/>
      <c r="K1626" s="101"/>
      <c r="M1626" s="252"/>
    </row>
    <row r="1627" spans="1:13" s="65" customFormat="1" ht="15.6" x14ac:dyDescent="0.3">
      <c r="A1627" s="3" t="s">
        <v>759</v>
      </c>
      <c r="B1627" s="3"/>
      <c r="C1627" s="99"/>
      <c r="D1627" s="99"/>
      <c r="E1627" s="99"/>
      <c r="F1627" s="275"/>
      <c r="G1627" s="168"/>
      <c r="H1627" s="99"/>
      <c r="I1627" s="262"/>
      <c r="J1627" s="101"/>
      <c r="K1627" s="101"/>
      <c r="M1627" s="252"/>
    </row>
    <row r="1628" spans="1:13" s="65" customFormat="1" ht="15.6" x14ac:dyDescent="0.3">
      <c r="A1628" s="3"/>
      <c r="B1628" s="3"/>
      <c r="C1628" s="99"/>
      <c r="D1628" s="99"/>
      <c r="E1628" s="99"/>
      <c r="F1628" s="275"/>
      <c r="G1628" s="168"/>
      <c r="H1628" s="99"/>
      <c r="I1628" s="262"/>
      <c r="J1628" s="101"/>
      <c r="K1628" s="101"/>
      <c r="M1628" s="252"/>
    </row>
    <row r="1629" spans="1:13" s="65" customFormat="1" ht="15.6" x14ac:dyDescent="0.3">
      <c r="A1629" s="3"/>
      <c r="B1629" s="3"/>
      <c r="C1629" s="99"/>
      <c r="D1629" s="99"/>
      <c r="E1629" s="99"/>
      <c r="F1629" s="275" t="s">
        <v>200</v>
      </c>
      <c r="G1629" s="168"/>
      <c r="H1629" s="99"/>
      <c r="I1629" s="262"/>
      <c r="J1629" s="101"/>
      <c r="K1629" s="101"/>
      <c r="M1629" s="252"/>
    </row>
    <row r="1630" spans="1:13" s="65" customFormat="1" ht="15.6" x14ac:dyDescent="0.3">
      <c r="A1630" s="3"/>
      <c r="B1630" s="3"/>
      <c r="C1630" s="99"/>
      <c r="D1630" s="99"/>
      <c r="E1630" s="99"/>
      <c r="F1630" s="168"/>
      <c r="G1630" s="168"/>
      <c r="H1630" s="99"/>
      <c r="I1630" s="262"/>
      <c r="J1630" s="101"/>
      <c r="K1630" s="101"/>
      <c r="M1630" s="252"/>
    </row>
    <row r="1631" spans="1:13" s="31" customFormat="1" ht="13.8" x14ac:dyDescent="0.25">
      <c r="A1631" s="3"/>
      <c r="B1631" s="99" t="s">
        <v>690</v>
      </c>
      <c r="C1631" s="99"/>
      <c r="D1631" s="99"/>
      <c r="E1631" s="99"/>
      <c r="F1631" s="168"/>
      <c r="G1631" s="168"/>
      <c r="H1631" s="99"/>
      <c r="I1631" s="262"/>
      <c r="J1631" s="101"/>
      <c r="K1631" s="101"/>
      <c r="M1631" s="32"/>
    </row>
    <row r="1632" spans="1:13" s="31" customFormat="1" ht="13.8" x14ac:dyDescent="0.25">
      <c r="A1632" s="3"/>
      <c r="B1632" s="99"/>
      <c r="C1632" s="99" t="s">
        <v>691</v>
      </c>
      <c r="D1632" s="99"/>
      <c r="E1632" s="99"/>
      <c r="F1632" s="168"/>
      <c r="G1632" s="168"/>
      <c r="H1632" s="99"/>
      <c r="I1632" s="262"/>
      <c r="J1632" s="101"/>
      <c r="K1632" s="101"/>
      <c r="M1632" s="32"/>
    </row>
    <row r="1633" spans="1:13" s="31" customFormat="1" ht="13.8" x14ac:dyDescent="0.25">
      <c r="A1633" s="3"/>
      <c r="B1633" s="99"/>
      <c r="C1633" s="99" t="s">
        <v>692</v>
      </c>
      <c r="D1633" s="99"/>
      <c r="E1633" s="99"/>
      <c r="F1633" s="168"/>
      <c r="G1633" s="168"/>
      <c r="H1633" s="99"/>
      <c r="I1633" s="262"/>
      <c r="J1633" s="101"/>
      <c r="K1633" s="101"/>
      <c r="M1633" s="32"/>
    </row>
    <row r="1634" spans="1:13" s="31" customFormat="1" ht="13.8" x14ac:dyDescent="0.25">
      <c r="A1634" s="3"/>
      <c r="B1634" s="99"/>
      <c r="C1634" s="99" t="s">
        <v>693</v>
      </c>
      <c r="D1634" s="99"/>
      <c r="E1634" s="99"/>
      <c r="F1634" s="168"/>
      <c r="G1634" s="168"/>
      <c r="H1634" s="99"/>
      <c r="I1634" s="262"/>
      <c r="J1634" s="101"/>
      <c r="K1634" s="101"/>
      <c r="M1634" s="32"/>
    </row>
    <row r="1635" spans="1:13" s="31" customFormat="1" ht="13.8" x14ac:dyDescent="0.25">
      <c r="A1635" s="3"/>
      <c r="B1635" s="99"/>
      <c r="C1635" s="99" t="s">
        <v>694</v>
      </c>
      <c r="D1635" s="99"/>
      <c r="E1635" s="99"/>
      <c r="F1635" s="168"/>
      <c r="G1635" s="168"/>
      <c r="H1635" s="99"/>
      <c r="I1635" s="262"/>
      <c r="J1635" s="101"/>
      <c r="K1635" s="101"/>
      <c r="M1635" s="32"/>
    </row>
    <row r="1636" spans="1:13" s="31" customFormat="1" ht="13.8" x14ac:dyDescent="0.25">
      <c r="A1636" s="3"/>
      <c r="B1636" s="99"/>
      <c r="C1636" s="99" t="s">
        <v>695</v>
      </c>
      <c r="D1636" s="99"/>
      <c r="E1636" s="99"/>
      <c r="F1636" s="168"/>
      <c r="G1636" s="168"/>
      <c r="H1636" s="99"/>
      <c r="I1636" s="262"/>
      <c r="J1636" s="101"/>
      <c r="K1636" s="101"/>
      <c r="M1636" s="32"/>
    </row>
    <row r="1637" spans="1:13" s="31" customFormat="1" ht="13.8" x14ac:dyDescent="0.25">
      <c r="A1637" s="3"/>
      <c r="B1637" s="99" t="s">
        <v>696</v>
      </c>
      <c r="C1637" s="99"/>
      <c r="D1637" s="99"/>
      <c r="E1637" s="99"/>
      <c r="F1637" s="168"/>
      <c r="G1637" s="168"/>
      <c r="H1637" s="99"/>
      <c r="I1637" s="262"/>
      <c r="J1637" s="101"/>
      <c r="K1637" s="101"/>
      <c r="M1637" s="32"/>
    </row>
    <row r="1638" spans="1:13" s="31" customFormat="1" ht="13.8" x14ac:dyDescent="0.25">
      <c r="A1638" s="3"/>
      <c r="B1638" s="99"/>
      <c r="C1638" s="99"/>
      <c r="D1638" s="99"/>
      <c r="E1638" s="99"/>
      <c r="F1638" s="168"/>
      <c r="G1638" s="168"/>
      <c r="H1638" s="99"/>
      <c r="I1638" s="262"/>
      <c r="J1638" s="101"/>
      <c r="K1638" s="101"/>
      <c r="M1638" s="32"/>
    </row>
    <row r="1639" spans="1:13" s="31" customFormat="1" ht="13.8" x14ac:dyDescent="0.25">
      <c r="A1639" s="3" t="s">
        <v>760</v>
      </c>
      <c r="B1639" s="3"/>
      <c r="C1639" s="99"/>
      <c r="D1639" s="99"/>
      <c r="E1639" s="99"/>
      <c r="F1639" s="275"/>
      <c r="G1639" s="168"/>
      <c r="H1639" s="99"/>
      <c r="I1639" s="262"/>
      <c r="J1639" s="101"/>
      <c r="K1639" s="101"/>
      <c r="M1639" s="32"/>
    </row>
    <row r="1640" spans="1:13" s="31" customFormat="1" ht="13.8" x14ac:dyDescent="0.25">
      <c r="A1640" s="3"/>
      <c r="B1640" s="3"/>
      <c r="C1640" s="99"/>
      <c r="D1640" s="99"/>
      <c r="E1640" s="99"/>
      <c r="F1640" s="275"/>
      <c r="G1640" s="168"/>
      <c r="H1640" s="99"/>
      <c r="I1640" s="262"/>
      <c r="J1640" s="101"/>
      <c r="K1640" s="101"/>
      <c r="M1640" s="32"/>
    </row>
    <row r="1641" spans="1:13" s="31" customFormat="1" ht="13.8" x14ac:dyDescent="0.25">
      <c r="A1641" s="3"/>
      <c r="B1641" s="3"/>
      <c r="C1641" s="99"/>
      <c r="D1641" s="99"/>
      <c r="E1641" s="99"/>
      <c r="F1641" s="275" t="s">
        <v>201</v>
      </c>
      <c r="G1641" s="168"/>
      <c r="H1641" s="99"/>
      <c r="I1641" s="262"/>
      <c r="J1641" s="101"/>
      <c r="K1641" s="101"/>
      <c r="M1641" s="32"/>
    </row>
    <row r="1642" spans="1:13" s="31" customFormat="1" ht="13.8" x14ac:dyDescent="0.25">
      <c r="A1642" s="3"/>
      <c r="B1642" s="99"/>
      <c r="C1642" s="99"/>
      <c r="D1642" s="99"/>
      <c r="E1642" s="99"/>
      <c r="F1642" s="168"/>
      <c r="G1642" s="168"/>
      <c r="H1642" s="99"/>
      <c r="I1642" s="262"/>
      <c r="J1642" s="101"/>
      <c r="K1642" s="101"/>
      <c r="M1642" s="32"/>
    </row>
    <row r="1643" spans="1:13" s="101" customFormat="1" x14ac:dyDescent="0.25">
      <c r="A1643" s="99"/>
      <c r="B1643" s="99" t="s">
        <v>682</v>
      </c>
      <c r="C1643" s="99"/>
      <c r="D1643" s="99"/>
      <c r="E1643" s="99"/>
      <c r="F1643" s="168"/>
      <c r="G1643" s="168"/>
      <c r="H1643" s="99"/>
      <c r="I1643" s="262"/>
      <c r="M1643" s="100"/>
    </row>
    <row r="1644" spans="1:13" s="101" customFormat="1" x14ac:dyDescent="0.25">
      <c r="A1644" s="99"/>
      <c r="B1644" s="99"/>
      <c r="C1644" s="99" t="s">
        <v>683</v>
      </c>
      <c r="D1644" s="99"/>
      <c r="E1644" s="99"/>
      <c r="F1644" s="168"/>
      <c r="G1644" s="168"/>
      <c r="H1644" s="99"/>
      <c r="I1644" s="262"/>
      <c r="M1644" s="100"/>
    </row>
    <row r="1645" spans="1:13" s="101" customFormat="1" x14ac:dyDescent="0.25">
      <c r="A1645" s="99"/>
      <c r="B1645" s="99"/>
      <c r="C1645" s="99" t="s">
        <v>684</v>
      </c>
      <c r="D1645" s="99"/>
      <c r="E1645" s="99"/>
      <c r="F1645" s="168"/>
      <c r="G1645" s="168"/>
      <c r="H1645" s="99"/>
      <c r="I1645" s="262"/>
      <c r="M1645" s="100"/>
    </row>
    <row r="1646" spans="1:13" s="27" customFormat="1" x14ac:dyDescent="0.25">
      <c r="A1646" s="99"/>
      <c r="B1646" s="99"/>
      <c r="C1646" s="99" t="s">
        <v>689</v>
      </c>
      <c r="D1646" s="99"/>
      <c r="E1646" s="99"/>
      <c r="F1646" s="168"/>
      <c r="G1646" s="168"/>
      <c r="H1646" s="99"/>
      <c r="I1646" s="262"/>
      <c r="J1646" s="101"/>
      <c r="K1646" s="101"/>
      <c r="M1646" s="34"/>
    </row>
    <row r="1647" spans="1:13" s="27" customFormat="1" x14ac:dyDescent="0.25">
      <c r="A1647" s="99"/>
      <c r="B1647" s="99"/>
      <c r="C1647" s="99" t="s">
        <v>685</v>
      </c>
      <c r="D1647" s="99"/>
      <c r="E1647" s="99"/>
      <c r="F1647" s="168"/>
      <c r="G1647" s="168"/>
      <c r="H1647" s="99"/>
      <c r="I1647" s="262"/>
      <c r="J1647" s="101"/>
      <c r="K1647" s="101"/>
      <c r="M1647" s="34"/>
    </row>
    <row r="1648" spans="1:13" s="27" customFormat="1" x14ac:dyDescent="0.25">
      <c r="A1648" s="99"/>
      <c r="B1648" s="99"/>
      <c r="C1648" s="99" t="s">
        <v>686</v>
      </c>
      <c r="D1648" s="99"/>
      <c r="E1648" s="99"/>
      <c r="F1648" s="168"/>
      <c r="G1648" s="168"/>
      <c r="H1648" s="99"/>
      <c r="I1648" s="262"/>
      <c r="J1648" s="101"/>
      <c r="K1648" s="101"/>
      <c r="M1648" s="34"/>
    </row>
    <row r="1649" spans="1:13" s="27" customFormat="1" x14ac:dyDescent="0.25">
      <c r="A1649" s="99"/>
      <c r="B1649" s="99"/>
      <c r="C1649" s="99" t="s">
        <v>687</v>
      </c>
      <c r="D1649" s="99"/>
      <c r="E1649" s="99"/>
      <c r="F1649" s="168"/>
      <c r="G1649" s="168"/>
      <c r="H1649" s="99"/>
      <c r="I1649" s="262"/>
      <c r="J1649" s="101"/>
      <c r="K1649" s="101"/>
      <c r="M1649" s="34"/>
    </row>
    <row r="1650" spans="1:13" s="27" customFormat="1" x14ac:dyDescent="0.25">
      <c r="A1650" s="99"/>
      <c r="B1650" s="99" t="s">
        <v>688</v>
      </c>
      <c r="C1650" s="99"/>
      <c r="D1650" s="99"/>
      <c r="E1650" s="99"/>
      <c r="F1650" s="168"/>
      <c r="G1650" s="168"/>
      <c r="H1650" s="99"/>
      <c r="I1650" s="262"/>
      <c r="J1650" s="101"/>
      <c r="K1650" s="101"/>
      <c r="M1650" s="34"/>
    </row>
    <row r="1651" spans="1:13" s="27" customFormat="1" x14ac:dyDescent="0.25">
      <c r="A1651" s="99"/>
      <c r="B1651" s="246"/>
      <c r="C1651" s="246"/>
      <c r="D1651" s="246"/>
      <c r="E1651" s="246"/>
      <c r="F1651" s="247"/>
      <c r="G1651" s="247"/>
      <c r="H1651" s="246"/>
      <c r="I1651" s="249"/>
      <c r="J1651" s="245"/>
      <c r="K1651" s="245"/>
      <c r="M1651" s="34"/>
    </row>
    <row r="1652" spans="1:13" s="27" customFormat="1" x14ac:dyDescent="0.25">
      <c r="A1652" s="99"/>
      <c r="B1652" s="99"/>
      <c r="C1652" s="99"/>
      <c r="D1652" s="99"/>
      <c r="E1652" s="99"/>
      <c r="F1652" s="168"/>
      <c r="G1652" s="168"/>
      <c r="H1652" s="99"/>
      <c r="I1652" s="262"/>
      <c r="J1652" s="101"/>
      <c r="K1652" s="101"/>
      <c r="M1652" s="34"/>
    </row>
    <row r="1653" spans="1:13" s="27" customFormat="1" ht="15.6" x14ac:dyDescent="0.3">
      <c r="A1653" s="4" t="s">
        <v>732</v>
      </c>
      <c r="B1653" s="99"/>
      <c r="C1653" s="99"/>
      <c r="D1653" s="99"/>
      <c r="E1653" s="99"/>
      <c r="F1653" s="168"/>
      <c r="G1653" s="168"/>
      <c r="H1653" s="99"/>
      <c r="I1653" s="262"/>
      <c r="J1653" s="101"/>
      <c r="K1653" s="101"/>
      <c r="M1653" s="34"/>
    </row>
    <row r="1654" spans="1:13" s="27" customFormat="1" ht="15.6" x14ac:dyDescent="0.3">
      <c r="A1654" s="4"/>
      <c r="B1654" s="99"/>
      <c r="C1654" s="99"/>
      <c r="D1654" s="99"/>
      <c r="E1654" s="99"/>
      <c r="F1654" s="275" t="s">
        <v>730</v>
      </c>
      <c r="G1654" s="168"/>
      <c r="H1654" s="99"/>
      <c r="I1654" s="262"/>
      <c r="J1654" s="101"/>
      <c r="K1654" s="101"/>
      <c r="M1654" s="34"/>
    </row>
    <row r="1655" spans="1:13" s="27" customFormat="1" x14ac:dyDescent="0.25">
      <c r="A1655" s="99"/>
      <c r="B1655" s="99"/>
      <c r="C1655" s="99"/>
      <c r="D1655" s="99"/>
      <c r="E1655" s="99"/>
      <c r="F1655" s="168"/>
      <c r="G1655" s="168"/>
      <c r="H1655" s="99"/>
      <c r="I1655" s="262"/>
      <c r="J1655" s="101"/>
      <c r="K1655" s="101"/>
      <c r="M1655" s="34"/>
    </row>
    <row r="1656" spans="1:13" s="27" customFormat="1" x14ac:dyDescent="0.25">
      <c r="A1656" s="99"/>
      <c r="B1656" s="99"/>
      <c r="C1656" s="99"/>
      <c r="D1656" s="99"/>
      <c r="E1656" s="99"/>
      <c r="F1656" s="168"/>
      <c r="G1656" s="168"/>
      <c r="H1656" s="99"/>
      <c r="I1656" s="262"/>
      <c r="J1656" s="101"/>
      <c r="K1656" s="101"/>
      <c r="M1656" s="34"/>
    </row>
    <row r="1657" spans="1:13" s="27" customFormat="1" x14ac:dyDescent="0.25">
      <c r="A1657" s="99" t="s">
        <v>744</v>
      </c>
      <c r="B1657" s="99"/>
      <c r="C1657" s="99"/>
      <c r="D1657" s="99"/>
      <c r="E1657" s="99"/>
      <c r="F1657" s="168"/>
      <c r="G1657" s="168"/>
      <c r="H1657" s="99"/>
      <c r="I1657" s="262"/>
      <c r="J1657" s="101"/>
      <c r="K1657" s="101"/>
      <c r="M1657" s="34"/>
    </row>
    <row r="1658" spans="1:13" s="27" customFormat="1" x14ac:dyDescent="0.25">
      <c r="A1658" s="99" t="s">
        <v>745</v>
      </c>
      <c r="B1658" s="99"/>
      <c r="C1658" s="99"/>
      <c r="D1658" s="99"/>
      <c r="E1658" s="99"/>
      <c r="F1658" s="168"/>
      <c r="G1658" s="168"/>
      <c r="H1658" s="99"/>
      <c r="I1658" s="262"/>
      <c r="J1658" s="101"/>
      <c r="K1658" s="101"/>
      <c r="M1658" s="34"/>
    </row>
    <row r="1659" spans="1:13" s="27" customFormat="1" x14ac:dyDescent="0.25">
      <c r="A1659" s="99"/>
      <c r="B1659" s="99"/>
      <c r="C1659" s="99"/>
      <c r="D1659" s="99"/>
      <c r="E1659" s="99"/>
      <c r="F1659" s="168"/>
      <c r="G1659" s="168"/>
      <c r="H1659" s="99"/>
      <c r="I1659" s="262"/>
      <c r="J1659" s="101"/>
      <c r="K1659" s="101"/>
      <c r="M1659" s="34"/>
    </row>
    <row r="1660" spans="1:13" s="27" customFormat="1" x14ac:dyDescent="0.25">
      <c r="A1660" s="99"/>
      <c r="B1660" s="99"/>
      <c r="C1660" s="99"/>
      <c r="D1660" s="99"/>
      <c r="E1660" s="99"/>
      <c r="F1660" s="168"/>
      <c r="G1660" s="168"/>
      <c r="H1660" s="99"/>
      <c r="I1660" s="262"/>
      <c r="J1660" s="101"/>
      <c r="K1660" s="101"/>
      <c r="M1660" s="34"/>
    </row>
    <row r="1661" spans="1:13" s="27" customFormat="1" ht="13.8" x14ac:dyDescent="0.25">
      <c r="A1661" s="99"/>
      <c r="B1661" s="266"/>
      <c r="C1661" s="266"/>
      <c r="D1661" s="266"/>
      <c r="E1661" s="266"/>
      <c r="F1661" s="275" t="s">
        <v>731</v>
      </c>
      <c r="G1661" s="266"/>
      <c r="H1661" s="266"/>
      <c r="I1661" s="266"/>
      <c r="J1661" s="99"/>
      <c r="K1661" s="99"/>
      <c r="M1661" s="34"/>
    </row>
    <row r="1662" spans="1:13" s="27" customFormat="1" ht="13.8" x14ac:dyDescent="0.25">
      <c r="A1662" s="99"/>
      <c r="B1662" s="266"/>
      <c r="C1662" s="266"/>
      <c r="D1662" s="266"/>
      <c r="E1662" s="266"/>
      <c r="F1662" s="44"/>
      <c r="G1662" s="266"/>
      <c r="H1662" s="266"/>
      <c r="I1662" s="266"/>
      <c r="J1662" s="99"/>
      <c r="K1662" s="99"/>
      <c r="M1662" s="34"/>
    </row>
    <row r="1663" spans="1:13" s="27" customFormat="1" x14ac:dyDescent="0.25">
      <c r="A1663" s="99"/>
      <c r="B1663" s="99" t="s">
        <v>743</v>
      </c>
      <c r="C1663" s="99"/>
      <c r="D1663" s="99"/>
      <c r="E1663" s="99"/>
      <c r="F1663" s="168"/>
      <c r="G1663" s="99"/>
      <c r="H1663" s="99"/>
      <c r="I1663" s="262"/>
      <c r="J1663" s="99"/>
      <c r="K1663" s="99"/>
      <c r="M1663" s="34"/>
    </row>
    <row r="1664" spans="1:13" s="27" customFormat="1" ht="13.8" x14ac:dyDescent="0.25">
      <c r="A1664" s="99"/>
      <c r="B1664" s="266"/>
      <c r="C1664" s="266"/>
      <c r="D1664" s="266"/>
      <c r="E1664" s="266"/>
      <c r="F1664" s="44"/>
      <c r="G1664" s="266"/>
      <c r="H1664" s="266"/>
      <c r="I1664" s="266"/>
      <c r="J1664" s="99"/>
      <c r="K1664" s="99"/>
      <c r="M1664" s="34"/>
    </row>
    <row r="1665" spans="1:13" s="27" customFormat="1" x14ac:dyDescent="0.25">
      <c r="A1665" s="99"/>
      <c r="B1665" s="99"/>
      <c r="C1665" s="99"/>
      <c r="D1665" s="99"/>
      <c r="E1665" s="99"/>
      <c r="F1665" s="168"/>
      <c r="G1665" s="99"/>
      <c r="H1665" s="99"/>
      <c r="I1665" s="262"/>
      <c r="J1665" s="99"/>
      <c r="K1665" s="99"/>
      <c r="M1665" s="34"/>
    </row>
    <row r="1666" spans="1:13" s="27" customFormat="1" ht="15.6" x14ac:dyDescent="0.3">
      <c r="A1666" s="4"/>
      <c r="B1666" s="99"/>
      <c r="C1666" s="99"/>
      <c r="D1666" s="99"/>
      <c r="E1666" s="293" t="s">
        <v>202</v>
      </c>
      <c r="F1666" s="293"/>
      <c r="G1666" s="293"/>
      <c r="H1666" s="293"/>
      <c r="I1666" s="264"/>
      <c r="J1666" s="99"/>
      <c r="K1666" s="99"/>
      <c r="M1666" s="34"/>
    </row>
    <row r="1667" spans="1:13" s="27" customFormat="1" x14ac:dyDescent="0.25">
      <c r="A1667" s="99"/>
      <c r="B1667" s="99"/>
      <c r="C1667" s="99"/>
      <c r="D1667" s="99"/>
      <c r="E1667" s="99"/>
      <c r="F1667" s="168"/>
      <c r="G1667" s="99"/>
      <c r="H1667" s="99"/>
      <c r="I1667" s="262"/>
      <c r="J1667" s="99"/>
      <c r="K1667" s="99"/>
      <c r="M1667" s="34"/>
    </row>
    <row r="1668" spans="1:13" s="27" customFormat="1" ht="13.8" x14ac:dyDescent="0.25">
      <c r="A1668" s="266"/>
      <c r="B1668" s="99"/>
      <c r="C1668" s="99"/>
      <c r="D1668" s="99"/>
      <c r="E1668" s="99"/>
      <c r="F1668" s="168"/>
      <c r="G1668" s="99"/>
      <c r="H1668" s="99"/>
      <c r="I1668" s="262"/>
      <c r="J1668" s="99"/>
      <c r="K1668" s="99"/>
      <c r="M1668" s="34"/>
    </row>
    <row r="1669" spans="1:13" s="27" customFormat="1" x14ac:dyDescent="0.25">
      <c r="A1669" s="284" t="s">
        <v>708</v>
      </c>
      <c r="B1669" s="99"/>
      <c r="C1669" s="99"/>
      <c r="D1669" s="99"/>
      <c r="E1669" s="99"/>
      <c r="F1669" s="168"/>
      <c r="G1669" s="99"/>
      <c r="H1669" s="99"/>
      <c r="I1669" s="262"/>
      <c r="J1669" s="99"/>
      <c r="K1669" s="99"/>
      <c r="M1669" s="34"/>
    </row>
    <row r="1670" spans="1:13" s="27" customFormat="1" x14ac:dyDescent="0.25">
      <c r="A1670" s="99" t="s">
        <v>733</v>
      </c>
      <c r="B1670" s="285"/>
      <c r="C1670" s="285"/>
      <c r="D1670" s="236"/>
      <c r="E1670" s="236"/>
      <c r="F1670" s="275"/>
      <c r="G1670" s="236"/>
      <c r="H1670" s="236"/>
      <c r="I1670" s="236"/>
      <c r="J1670" s="99"/>
      <c r="K1670" s="99"/>
      <c r="M1670" s="34"/>
    </row>
    <row r="1671" spans="1:13" s="27" customFormat="1" x14ac:dyDescent="0.25">
      <c r="A1671" s="285" t="s">
        <v>734</v>
      </c>
      <c r="B1671" s="99"/>
      <c r="C1671" s="99"/>
      <c r="D1671" s="99"/>
      <c r="E1671" s="99"/>
      <c r="F1671" s="168"/>
      <c r="G1671" s="99"/>
      <c r="H1671" s="99"/>
      <c r="I1671" s="286" t="s">
        <v>735</v>
      </c>
      <c r="J1671" s="99"/>
      <c r="K1671" s="99"/>
      <c r="M1671" s="34"/>
    </row>
    <row r="1672" spans="1:13" s="220" customFormat="1" ht="15.6" x14ac:dyDescent="0.3">
      <c r="A1672" s="99"/>
      <c r="B1672" s="99"/>
      <c r="C1672" s="99"/>
      <c r="D1672" s="99"/>
      <c r="E1672" s="99"/>
      <c r="F1672" s="168"/>
      <c r="G1672" s="99"/>
      <c r="H1672" s="99"/>
      <c r="I1672" s="262"/>
      <c r="J1672" s="99"/>
      <c r="K1672" s="99"/>
      <c r="M1672" s="253"/>
    </row>
    <row r="1673" spans="1:13" s="29" customFormat="1" ht="15.6" x14ac:dyDescent="0.3">
      <c r="A1673" s="99"/>
      <c r="B1673" s="99"/>
      <c r="C1673" s="99"/>
      <c r="D1673" s="99"/>
      <c r="E1673" s="99"/>
      <c r="F1673" s="168"/>
      <c r="G1673" s="99"/>
      <c r="H1673" s="99"/>
      <c r="I1673" s="287" t="s">
        <v>736</v>
      </c>
      <c r="J1673" s="99"/>
      <c r="K1673" s="99"/>
      <c r="M1673" s="30"/>
    </row>
    <row r="1674" spans="1:13" s="219" customFormat="1" ht="15.6" x14ac:dyDescent="0.3">
      <c r="A1674" s="99"/>
      <c r="B1674" s="99"/>
      <c r="C1674" s="99"/>
      <c r="D1674" s="99"/>
      <c r="E1674" s="99"/>
      <c r="F1674" s="168"/>
      <c r="G1674" s="99"/>
      <c r="H1674" s="99"/>
      <c r="I1674" s="262"/>
      <c r="J1674" s="99"/>
      <c r="K1674" s="99"/>
      <c r="M1674" s="30"/>
    </row>
    <row r="1675" spans="1:13" s="220" customFormat="1" ht="15.6" x14ac:dyDescent="0.3">
      <c r="A1675" s="99"/>
      <c r="B1675"/>
      <c r="C1675"/>
      <c r="D1675"/>
      <c r="E1675"/>
      <c r="F1675" s="1"/>
      <c r="G1675"/>
      <c r="H1675"/>
      <c r="I1675" s="50"/>
      <c r="J1675" s="99"/>
      <c r="K1675" s="9"/>
      <c r="M1675" s="253"/>
    </row>
    <row r="1676" spans="1:13" s="29" customFormat="1" ht="15.6" x14ac:dyDescent="0.3">
      <c r="A1676" s="9"/>
      <c r="B1676" s="27"/>
      <c r="C1676" s="27"/>
      <c r="D1676" s="27"/>
      <c r="E1676" s="27"/>
      <c r="F1676" s="27"/>
      <c r="G1676" s="27"/>
      <c r="H1676" s="27"/>
      <c r="I1676" s="27"/>
      <c r="J1676" s="101"/>
      <c r="K1676" s="27"/>
      <c r="M1676" s="30"/>
    </row>
    <row r="1677" spans="1:13" s="29" customFormat="1" ht="15.6" x14ac:dyDescent="0.3">
      <c r="A1677" s="27"/>
      <c r="B1677" s="27"/>
      <c r="C1677" s="27"/>
      <c r="D1677" s="27"/>
      <c r="E1677" s="27"/>
      <c r="F1677" s="27"/>
      <c r="G1677" s="27"/>
      <c r="H1677" s="27"/>
      <c r="I1677" s="27"/>
      <c r="J1677" s="101"/>
      <c r="K1677" s="27"/>
      <c r="M1677" s="30"/>
    </row>
    <row r="1678" spans="1:13" s="29" customFormat="1" ht="15.6" x14ac:dyDescent="0.3">
      <c r="A1678" s="27"/>
      <c r="B1678" s="27"/>
      <c r="C1678" s="27"/>
      <c r="D1678" s="27"/>
      <c r="E1678" s="27"/>
      <c r="F1678" s="27"/>
      <c r="G1678" s="27"/>
      <c r="H1678" s="27"/>
      <c r="I1678" s="27"/>
      <c r="J1678" s="101"/>
      <c r="K1678" s="27"/>
      <c r="M1678" s="30"/>
    </row>
    <row r="1679" spans="1:13" s="29" customFormat="1" ht="15.6" x14ac:dyDescent="0.3">
      <c r="A1679" s="27"/>
      <c r="B1679" s="35"/>
      <c r="C1679" s="35"/>
      <c r="D1679" s="35"/>
      <c r="E1679" s="35"/>
      <c r="F1679" s="35"/>
      <c r="G1679" s="35"/>
      <c r="H1679" s="35"/>
      <c r="I1679" s="35"/>
      <c r="J1679" s="101"/>
      <c r="K1679" s="35"/>
      <c r="M1679" s="30"/>
    </row>
    <row r="1680" spans="1:13" s="29" customFormat="1" ht="15.6" x14ac:dyDescent="0.3">
      <c r="A1680" s="35"/>
      <c r="B1680" s="27"/>
      <c r="C1680" s="27"/>
      <c r="D1680" s="27"/>
      <c r="E1680" s="27"/>
      <c r="F1680" s="27"/>
      <c r="G1680" s="27"/>
      <c r="H1680" s="27"/>
      <c r="I1680" s="27"/>
      <c r="J1680" s="101"/>
      <c r="K1680" s="27"/>
      <c r="M1680" s="30"/>
    </row>
    <row r="1681" spans="1:13" s="29" customFormat="1" ht="15.6" x14ac:dyDescent="0.3">
      <c r="A1681" s="27"/>
      <c r="B1681" s="27"/>
      <c r="C1681" s="27"/>
      <c r="D1681" s="27"/>
      <c r="E1681" s="27"/>
      <c r="F1681" s="27"/>
      <c r="G1681" s="27"/>
      <c r="H1681" s="27"/>
      <c r="I1681" s="27"/>
      <c r="J1681" s="101"/>
      <c r="K1681" s="27"/>
      <c r="M1681" s="30"/>
    </row>
    <row r="1682" spans="1:13" s="29" customFormat="1" ht="15.6" x14ac:dyDescent="0.3">
      <c r="A1682" s="27"/>
      <c r="B1682" s="27"/>
      <c r="C1682" s="27"/>
      <c r="D1682" s="27"/>
      <c r="E1682" s="27"/>
      <c r="F1682" s="27"/>
      <c r="G1682" s="27"/>
      <c r="H1682" s="27"/>
      <c r="I1682" s="27"/>
      <c r="J1682" s="101"/>
      <c r="K1682" s="27"/>
      <c r="M1682" s="30"/>
    </row>
    <row r="1683" spans="1:13" s="29" customFormat="1" ht="15.6" x14ac:dyDescent="0.3">
      <c r="A1683" s="27"/>
      <c r="B1683" s="27"/>
      <c r="C1683" s="27"/>
      <c r="D1683" s="27"/>
      <c r="E1683" s="27"/>
      <c r="F1683" s="27"/>
      <c r="G1683" s="27"/>
      <c r="H1683" s="27"/>
      <c r="I1683" s="27"/>
      <c r="J1683" s="101"/>
      <c r="K1683" s="27"/>
      <c r="M1683" s="30"/>
    </row>
    <row r="1684" spans="1:13" s="29" customFormat="1" ht="15.6" x14ac:dyDescent="0.3">
      <c r="A1684" s="27"/>
      <c r="B1684" s="27"/>
      <c r="C1684" s="27"/>
      <c r="D1684" s="27"/>
      <c r="E1684" s="27"/>
      <c r="F1684" s="27"/>
      <c r="G1684" s="27"/>
      <c r="H1684" s="27"/>
      <c r="I1684" s="27"/>
      <c r="J1684" s="101"/>
      <c r="K1684" s="27"/>
      <c r="M1684" s="30"/>
    </row>
    <row r="1685" spans="1:13" s="29" customFormat="1" ht="15.6" x14ac:dyDescent="0.3">
      <c r="A1685" s="27"/>
      <c r="B1685" s="27"/>
      <c r="C1685" s="27"/>
      <c r="D1685" s="27"/>
      <c r="E1685" s="27"/>
      <c r="F1685" s="27"/>
      <c r="G1685" s="27"/>
      <c r="H1685" s="27"/>
      <c r="I1685" s="27"/>
      <c r="J1685" s="101"/>
      <c r="K1685" s="27"/>
      <c r="M1685" s="30"/>
    </row>
    <row r="1686" spans="1:13" s="27" customFormat="1" x14ac:dyDescent="0.25">
      <c r="J1686" s="101"/>
      <c r="M1686" s="34"/>
    </row>
    <row r="1687" spans="1:13" s="27" customFormat="1" x14ac:dyDescent="0.25">
      <c r="J1687" s="101"/>
      <c r="M1687" s="34"/>
    </row>
    <row r="1688" spans="1:13" s="27" customFormat="1" x14ac:dyDescent="0.25">
      <c r="J1688" s="101"/>
      <c r="M1688" s="34"/>
    </row>
    <row r="1689" spans="1:13" s="27" customFormat="1" x14ac:dyDescent="0.25">
      <c r="J1689" s="101"/>
      <c r="M1689" s="34"/>
    </row>
    <row r="1690" spans="1:13" s="27" customFormat="1" x14ac:dyDescent="0.25">
      <c r="J1690" s="101"/>
      <c r="M1690" s="34"/>
    </row>
    <row r="1691" spans="1:13" s="27" customFormat="1" x14ac:dyDescent="0.25">
      <c r="J1691" s="101"/>
      <c r="M1691" s="34"/>
    </row>
    <row r="1692" spans="1:13" s="68" customFormat="1" x14ac:dyDescent="0.25">
      <c r="A1692" s="27"/>
      <c r="B1692" s="27"/>
      <c r="C1692" s="27"/>
      <c r="D1692" s="27"/>
      <c r="E1692" s="27"/>
      <c r="F1692" s="27"/>
      <c r="G1692" s="27"/>
      <c r="H1692" s="27"/>
      <c r="I1692" s="27"/>
      <c r="J1692" s="101"/>
      <c r="K1692" s="27"/>
      <c r="M1692" s="34"/>
    </row>
    <row r="1693" spans="1:13" s="27" customFormat="1" x14ac:dyDescent="0.25">
      <c r="J1693" s="101"/>
      <c r="M1693" s="34"/>
    </row>
    <row r="1694" spans="1:13" s="27" customFormat="1" x14ac:dyDescent="0.25">
      <c r="J1694" s="101"/>
      <c r="M1694" s="34"/>
    </row>
    <row r="1695" spans="1:13" s="27" customFormat="1" x14ac:dyDescent="0.25">
      <c r="J1695" s="101"/>
      <c r="M1695" s="34"/>
    </row>
    <row r="1696" spans="1:13" s="27" customFormat="1" x14ac:dyDescent="0.25">
      <c r="J1696" s="101"/>
      <c r="M1696" s="34"/>
    </row>
    <row r="1697" spans="10:13" s="27" customFormat="1" x14ac:dyDescent="0.25">
      <c r="J1697" s="101"/>
      <c r="M1697" s="34"/>
    </row>
    <row r="1698" spans="10:13" s="27" customFormat="1" x14ac:dyDescent="0.25">
      <c r="J1698" s="101"/>
      <c r="M1698" s="34"/>
    </row>
    <row r="1699" spans="10:13" s="27" customFormat="1" x14ac:dyDescent="0.25">
      <c r="J1699" s="101"/>
      <c r="M1699" s="34"/>
    </row>
    <row r="1700" spans="10:13" s="27" customFormat="1" x14ac:dyDescent="0.25">
      <c r="J1700" s="101"/>
      <c r="M1700" s="34"/>
    </row>
    <row r="1701" spans="10:13" s="27" customFormat="1" x14ac:dyDescent="0.25">
      <c r="J1701" s="101"/>
      <c r="M1701" s="34"/>
    </row>
    <row r="1702" spans="10:13" s="27" customFormat="1" x14ac:dyDescent="0.25">
      <c r="J1702" s="101"/>
      <c r="M1702" s="34"/>
    </row>
    <row r="1703" spans="10:13" s="27" customFormat="1" x14ac:dyDescent="0.25">
      <c r="J1703" s="101"/>
      <c r="M1703" s="34"/>
    </row>
    <row r="1704" spans="10:13" s="27" customFormat="1" x14ac:dyDescent="0.25">
      <c r="J1704" s="101"/>
      <c r="M1704" s="34"/>
    </row>
    <row r="1705" spans="10:13" s="27" customFormat="1" x14ac:dyDescent="0.25">
      <c r="J1705" s="101"/>
      <c r="M1705" s="34"/>
    </row>
    <row r="1706" spans="10:13" s="27" customFormat="1" x14ac:dyDescent="0.25">
      <c r="J1706" s="101"/>
      <c r="M1706" s="34"/>
    </row>
    <row r="1707" spans="10:13" s="27" customFormat="1" x14ac:dyDescent="0.25">
      <c r="J1707" s="101"/>
      <c r="M1707" s="34"/>
    </row>
    <row r="1708" spans="10:13" s="27" customFormat="1" x14ac:dyDescent="0.25">
      <c r="J1708" s="101"/>
      <c r="M1708" s="34"/>
    </row>
    <row r="1709" spans="10:13" s="27" customFormat="1" x14ac:dyDescent="0.25">
      <c r="J1709" s="101"/>
      <c r="M1709" s="34"/>
    </row>
    <row r="1710" spans="10:13" s="27" customFormat="1" x14ac:dyDescent="0.25">
      <c r="J1710" s="101"/>
      <c r="M1710" s="34"/>
    </row>
    <row r="1711" spans="10:13" s="27" customFormat="1" x14ac:dyDescent="0.25">
      <c r="J1711" s="101"/>
      <c r="M1711" s="34"/>
    </row>
    <row r="1712" spans="10:13" s="27" customFormat="1" x14ac:dyDescent="0.25">
      <c r="J1712" s="101"/>
      <c r="M1712" s="34"/>
    </row>
    <row r="1713" spans="10:13" s="27" customFormat="1" x14ac:dyDescent="0.25">
      <c r="J1713" s="101"/>
      <c r="M1713" s="34"/>
    </row>
    <row r="1714" spans="10:13" s="27" customFormat="1" x14ac:dyDescent="0.25">
      <c r="J1714" s="101"/>
      <c r="M1714" s="34"/>
    </row>
    <row r="1715" spans="10:13" s="27" customFormat="1" x14ac:dyDescent="0.25">
      <c r="J1715" s="101"/>
      <c r="M1715" s="34"/>
    </row>
    <row r="1716" spans="10:13" s="27" customFormat="1" x14ac:dyDescent="0.25">
      <c r="J1716" s="101"/>
      <c r="M1716" s="34"/>
    </row>
    <row r="1717" spans="10:13" s="27" customFormat="1" x14ac:dyDescent="0.25">
      <c r="J1717" s="101"/>
      <c r="M1717" s="34"/>
    </row>
    <row r="1718" spans="10:13" s="27" customFormat="1" x14ac:dyDescent="0.25">
      <c r="J1718" s="101"/>
      <c r="M1718" s="34"/>
    </row>
    <row r="1719" spans="10:13" s="27" customFormat="1" x14ac:dyDescent="0.25">
      <c r="J1719" s="101"/>
      <c r="M1719" s="34"/>
    </row>
    <row r="1720" spans="10:13" s="27" customFormat="1" x14ac:dyDescent="0.25">
      <c r="J1720" s="101"/>
      <c r="M1720" s="34"/>
    </row>
    <row r="1721" spans="10:13" s="27" customFormat="1" x14ac:dyDescent="0.25">
      <c r="J1721" s="101"/>
      <c r="M1721" s="34"/>
    </row>
    <row r="1722" spans="10:13" s="27" customFormat="1" x14ac:dyDescent="0.25">
      <c r="J1722" s="101"/>
      <c r="M1722" s="34"/>
    </row>
    <row r="1723" spans="10:13" s="27" customFormat="1" x14ac:dyDescent="0.25">
      <c r="J1723" s="101"/>
      <c r="M1723" s="34"/>
    </row>
    <row r="1724" spans="10:13" s="27" customFormat="1" x14ac:dyDescent="0.25">
      <c r="J1724" s="101"/>
      <c r="M1724" s="34"/>
    </row>
    <row r="1725" spans="10:13" s="27" customFormat="1" x14ac:dyDescent="0.25">
      <c r="J1725" s="101"/>
      <c r="M1725" s="34"/>
    </row>
    <row r="1726" spans="10:13" s="27" customFormat="1" x14ac:dyDescent="0.25">
      <c r="J1726" s="101"/>
      <c r="M1726" s="34"/>
    </row>
    <row r="1727" spans="10:13" s="27" customFormat="1" x14ac:dyDescent="0.25">
      <c r="J1727" s="101"/>
      <c r="M1727" s="34"/>
    </row>
    <row r="1728" spans="10:13" s="27" customFormat="1" x14ac:dyDescent="0.25">
      <c r="J1728" s="101"/>
      <c r="M1728" s="34"/>
    </row>
    <row r="1729" spans="10:13" s="27" customFormat="1" x14ac:dyDescent="0.25">
      <c r="J1729" s="101"/>
      <c r="M1729" s="34"/>
    </row>
    <row r="1730" spans="10:13" s="27" customFormat="1" x14ac:dyDescent="0.25">
      <c r="J1730" s="101"/>
      <c r="M1730" s="34"/>
    </row>
    <row r="1731" spans="10:13" s="27" customFormat="1" x14ac:dyDescent="0.25">
      <c r="J1731" s="101"/>
      <c r="M1731" s="34"/>
    </row>
    <row r="1732" spans="10:13" s="27" customFormat="1" x14ac:dyDescent="0.25">
      <c r="J1732" s="101"/>
      <c r="M1732" s="34"/>
    </row>
    <row r="1733" spans="10:13" s="27" customFormat="1" x14ac:dyDescent="0.25">
      <c r="J1733" s="101"/>
      <c r="M1733" s="34"/>
    </row>
    <row r="1734" spans="10:13" s="27" customFormat="1" x14ac:dyDescent="0.25">
      <c r="J1734" s="101"/>
      <c r="M1734" s="34"/>
    </row>
    <row r="1735" spans="10:13" s="27" customFormat="1" x14ac:dyDescent="0.25">
      <c r="J1735" s="101"/>
      <c r="M1735" s="34"/>
    </row>
    <row r="1736" spans="10:13" s="27" customFormat="1" x14ac:dyDescent="0.25">
      <c r="J1736" s="101"/>
      <c r="M1736" s="34"/>
    </row>
    <row r="1737" spans="10:13" s="27" customFormat="1" x14ac:dyDescent="0.25">
      <c r="J1737" s="101"/>
      <c r="M1737" s="34"/>
    </row>
    <row r="1738" spans="10:13" s="27" customFormat="1" x14ac:dyDescent="0.25">
      <c r="J1738" s="101"/>
      <c r="M1738" s="34"/>
    </row>
    <row r="1739" spans="10:13" s="27" customFormat="1" x14ac:dyDescent="0.25">
      <c r="J1739" s="101"/>
      <c r="M1739" s="34"/>
    </row>
    <row r="1740" spans="10:13" s="27" customFormat="1" x14ac:dyDescent="0.25">
      <c r="J1740" s="101"/>
      <c r="M1740" s="34"/>
    </row>
    <row r="1741" spans="10:13" s="27" customFormat="1" x14ac:dyDescent="0.25">
      <c r="J1741" s="101"/>
      <c r="M1741" s="34"/>
    </row>
    <row r="1742" spans="10:13" s="27" customFormat="1" x14ac:dyDescent="0.25">
      <c r="J1742" s="101"/>
      <c r="M1742" s="34"/>
    </row>
    <row r="1743" spans="10:13" s="27" customFormat="1" x14ac:dyDescent="0.25">
      <c r="J1743" s="101"/>
      <c r="M1743" s="34"/>
    </row>
    <row r="1744" spans="10:13" s="27" customFormat="1" x14ac:dyDescent="0.25">
      <c r="J1744" s="101"/>
      <c r="M1744" s="34"/>
    </row>
    <row r="1745" spans="10:13" s="27" customFormat="1" x14ac:dyDescent="0.25">
      <c r="J1745" s="101"/>
      <c r="M1745" s="34"/>
    </row>
    <row r="1746" spans="10:13" s="27" customFormat="1" x14ac:dyDescent="0.25">
      <c r="J1746" s="101"/>
      <c r="M1746" s="34"/>
    </row>
    <row r="1747" spans="10:13" s="27" customFormat="1" x14ac:dyDescent="0.25">
      <c r="J1747" s="101"/>
      <c r="M1747" s="34"/>
    </row>
    <row r="1748" spans="10:13" s="27" customFormat="1" x14ac:dyDescent="0.25">
      <c r="J1748" s="101"/>
      <c r="M1748" s="34"/>
    </row>
    <row r="1749" spans="10:13" s="27" customFormat="1" x14ac:dyDescent="0.25">
      <c r="J1749" s="101"/>
      <c r="M1749" s="34"/>
    </row>
    <row r="1750" spans="10:13" s="27" customFormat="1" x14ac:dyDescent="0.25">
      <c r="J1750" s="101"/>
      <c r="M1750" s="34"/>
    </row>
    <row r="1751" spans="10:13" s="27" customFormat="1" x14ac:dyDescent="0.25">
      <c r="J1751" s="101"/>
      <c r="M1751" s="34"/>
    </row>
    <row r="1752" spans="10:13" s="27" customFormat="1" x14ac:dyDescent="0.25">
      <c r="J1752" s="101"/>
      <c r="M1752" s="34"/>
    </row>
    <row r="1753" spans="10:13" s="27" customFormat="1" x14ac:dyDescent="0.25">
      <c r="J1753" s="101"/>
      <c r="M1753" s="34"/>
    </row>
    <row r="1754" spans="10:13" s="27" customFormat="1" x14ac:dyDescent="0.25">
      <c r="J1754" s="101"/>
      <c r="M1754" s="34"/>
    </row>
    <row r="1755" spans="10:13" s="27" customFormat="1" x14ac:dyDescent="0.25">
      <c r="J1755" s="101"/>
      <c r="M1755" s="34"/>
    </row>
    <row r="1756" spans="10:13" s="27" customFormat="1" x14ac:dyDescent="0.25">
      <c r="J1756" s="101"/>
      <c r="M1756" s="34"/>
    </row>
    <row r="1757" spans="10:13" s="27" customFormat="1" x14ac:dyDescent="0.25">
      <c r="J1757" s="101"/>
      <c r="M1757" s="34"/>
    </row>
    <row r="1758" spans="10:13" s="27" customFormat="1" x14ac:dyDescent="0.25">
      <c r="J1758" s="101"/>
      <c r="M1758" s="34"/>
    </row>
    <row r="1759" spans="10:13" s="27" customFormat="1" x14ac:dyDescent="0.25">
      <c r="J1759" s="101"/>
      <c r="M1759" s="34"/>
    </row>
    <row r="1760" spans="10:13" s="27" customFormat="1" x14ac:dyDescent="0.25">
      <c r="J1760" s="101"/>
      <c r="M1760" s="34"/>
    </row>
    <row r="1761" spans="10:13" s="27" customFormat="1" x14ac:dyDescent="0.25">
      <c r="J1761" s="101"/>
      <c r="M1761" s="34"/>
    </row>
    <row r="1762" spans="10:13" s="27" customFormat="1" x14ac:dyDescent="0.25">
      <c r="J1762" s="101"/>
      <c r="M1762" s="34"/>
    </row>
    <row r="1763" spans="10:13" s="27" customFormat="1" x14ac:dyDescent="0.25">
      <c r="J1763" s="101"/>
      <c r="M1763" s="34"/>
    </row>
    <row r="1764" spans="10:13" s="27" customFormat="1" x14ac:dyDescent="0.25">
      <c r="J1764" s="101"/>
      <c r="M1764" s="34"/>
    </row>
    <row r="1765" spans="10:13" s="27" customFormat="1" x14ac:dyDescent="0.25">
      <c r="J1765" s="101"/>
      <c r="M1765" s="34"/>
    </row>
    <row r="1766" spans="10:13" s="27" customFormat="1" x14ac:dyDescent="0.25">
      <c r="J1766" s="101"/>
      <c r="M1766" s="34"/>
    </row>
    <row r="1767" spans="10:13" s="27" customFormat="1" x14ac:dyDescent="0.25">
      <c r="J1767" s="101"/>
      <c r="M1767" s="34"/>
    </row>
    <row r="1768" spans="10:13" s="27" customFormat="1" x14ac:dyDescent="0.25">
      <c r="J1768" s="101"/>
      <c r="M1768" s="34"/>
    </row>
    <row r="1769" spans="10:13" s="27" customFormat="1" x14ac:dyDescent="0.25">
      <c r="J1769" s="101"/>
      <c r="M1769" s="34"/>
    </row>
    <row r="1770" spans="10:13" s="27" customFormat="1" x14ac:dyDescent="0.25">
      <c r="J1770" s="101"/>
      <c r="M1770" s="34"/>
    </row>
    <row r="1771" spans="10:13" s="27" customFormat="1" x14ac:dyDescent="0.25">
      <c r="J1771" s="101"/>
      <c r="M1771" s="34"/>
    </row>
    <row r="1772" spans="10:13" s="27" customFormat="1" x14ac:dyDescent="0.25">
      <c r="J1772" s="101"/>
      <c r="M1772" s="34"/>
    </row>
    <row r="1773" spans="10:13" s="27" customFormat="1" x14ac:dyDescent="0.25">
      <c r="J1773" s="101"/>
      <c r="M1773" s="34"/>
    </row>
    <row r="1774" spans="10:13" s="27" customFormat="1" x14ac:dyDescent="0.25">
      <c r="J1774" s="101"/>
      <c r="M1774" s="34"/>
    </row>
    <row r="1775" spans="10:13" s="27" customFormat="1" x14ac:dyDescent="0.25">
      <c r="J1775" s="101"/>
      <c r="M1775" s="34"/>
    </row>
    <row r="1776" spans="10:13" s="27" customFormat="1" x14ac:dyDescent="0.25">
      <c r="J1776" s="101"/>
      <c r="M1776" s="34"/>
    </row>
    <row r="1777" spans="10:13" s="27" customFormat="1" x14ac:dyDescent="0.25">
      <c r="J1777" s="101"/>
      <c r="M1777" s="34"/>
    </row>
    <row r="1778" spans="10:13" s="27" customFormat="1" x14ac:dyDescent="0.25">
      <c r="J1778" s="101"/>
      <c r="M1778" s="34"/>
    </row>
    <row r="1779" spans="10:13" s="27" customFormat="1" x14ac:dyDescent="0.25">
      <c r="J1779" s="101"/>
      <c r="M1779" s="34"/>
    </row>
    <row r="1780" spans="10:13" s="27" customFormat="1" x14ac:dyDescent="0.25">
      <c r="J1780" s="101"/>
      <c r="M1780" s="34"/>
    </row>
    <row r="1781" spans="10:13" s="27" customFormat="1" x14ac:dyDescent="0.25">
      <c r="J1781" s="101"/>
      <c r="M1781" s="34"/>
    </row>
    <row r="1782" spans="10:13" s="27" customFormat="1" x14ac:dyDescent="0.25">
      <c r="J1782" s="101"/>
      <c r="M1782" s="34"/>
    </row>
    <row r="1783" spans="10:13" s="27" customFormat="1" x14ac:dyDescent="0.25">
      <c r="J1783" s="101"/>
      <c r="M1783" s="34"/>
    </row>
    <row r="1784" spans="10:13" s="27" customFormat="1" x14ac:dyDescent="0.25">
      <c r="J1784" s="101"/>
      <c r="M1784" s="34"/>
    </row>
    <row r="1785" spans="10:13" s="27" customFormat="1" x14ac:dyDescent="0.25">
      <c r="J1785" s="101"/>
      <c r="M1785" s="34"/>
    </row>
    <row r="1786" spans="10:13" s="27" customFormat="1" x14ac:dyDescent="0.25">
      <c r="J1786" s="101"/>
      <c r="M1786" s="34"/>
    </row>
    <row r="1787" spans="10:13" s="27" customFormat="1" x14ac:dyDescent="0.25">
      <c r="J1787" s="101"/>
      <c r="M1787" s="34"/>
    </row>
    <row r="1788" spans="10:13" s="27" customFormat="1" x14ac:dyDescent="0.25">
      <c r="J1788" s="101"/>
      <c r="M1788" s="34"/>
    </row>
    <row r="1789" spans="10:13" s="27" customFormat="1" x14ac:dyDescent="0.25">
      <c r="J1789" s="101"/>
      <c r="M1789" s="34"/>
    </row>
    <row r="1790" spans="10:13" s="27" customFormat="1" x14ac:dyDescent="0.25">
      <c r="J1790" s="101"/>
      <c r="M1790" s="34"/>
    </row>
    <row r="1791" spans="10:13" s="27" customFormat="1" x14ac:dyDescent="0.25">
      <c r="J1791" s="101"/>
      <c r="M1791" s="34"/>
    </row>
    <row r="1792" spans="10:13" s="27" customFormat="1" x14ac:dyDescent="0.25">
      <c r="J1792" s="101"/>
      <c r="M1792" s="34"/>
    </row>
    <row r="1793" spans="1:13" s="27" customFormat="1" x14ac:dyDescent="0.25">
      <c r="J1793" s="101"/>
      <c r="M1793" s="34"/>
    </row>
    <row r="1794" spans="1:13" s="27" customFormat="1" x14ac:dyDescent="0.25">
      <c r="J1794" s="101"/>
      <c r="M1794" s="34"/>
    </row>
    <row r="1795" spans="1:13" s="27" customFormat="1" x14ac:dyDescent="0.25">
      <c r="J1795" s="101"/>
      <c r="M1795" s="34"/>
    </row>
    <row r="1796" spans="1:13" s="27" customFormat="1" x14ac:dyDescent="0.25">
      <c r="J1796" s="101"/>
      <c r="M1796" s="34"/>
    </row>
    <row r="1797" spans="1:13" s="27" customFormat="1" x14ac:dyDescent="0.25">
      <c r="J1797" s="101"/>
      <c r="M1797" s="34"/>
    </row>
    <row r="1798" spans="1:13" s="27" customFormat="1" x14ac:dyDescent="0.25">
      <c r="J1798" s="101"/>
      <c r="M1798" s="34"/>
    </row>
    <row r="1799" spans="1:13" s="27" customFormat="1" x14ac:dyDescent="0.25">
      <c r="J1799" s="101"/>
      <c r="M1799" s="34"/>
    </row>
    <row r="1800" spans="1:13" s="27" customFormat="1" x14ac:dyDescent="0.25">
      <c r="J1800" s="101"/>
      <c r="M1800" s="34"/>
    </row>
    <row r="1801" spans="1:13" s="27" customFormat="1" x14ac:dyDescent="0.25">
      <c r="J1801" s="101"/>
      <c r="M1801" s="34"/>
    </row>
    <row r="1802" spans="1:13" s="27" customFormat="1" x14ac:dyDescent="0.25">
      <c r="B1802" s="28"/>
      <c r="C1802" s="28"/>
      <c r="D1802" s="28"/>
      <c r="E1802" s="28"/>
      <c r="F1802" s="28"/>
      <c r="G1802" s="28"/>
      <c r="H1802" s="28"/>
      <c r="I1802" s="28"/>
      <c r="J1802" s="101"/>
      <c r="K1802" s="28"/>
      <c r="M1802" s="34"/>
    </row>
    <row r="1803" spans="1:13" s="27" customFormat="1" x14ac:dyDescent="0.25">
      <c r="A1803" s="28"/>
      <c r="J1803" s="101"/>
      <c r="M1803" s="34"/>
    </row>
    <row r="1804" spans="1:13" s="27" customFormat="1" x14ac:dyDescent="0.25">
      <c r="J1804" s="101"/>
      <c r="M1804" s="34"/>
    </row>
    <row r="1805" spans="1:13" s="27" customFormat="1" x14ac:dyDescent="0.25">
      <c r="J1805" s="101"/>
      <c r="M1805" s="34"/>
    </row>
    <row r="1806" spans="1:13" s="27" customFormat="1" x14ac:dyDescent="0.25">
      <c r="J1806" s="101"/>
      <c r="M1806" s="34"/>
    </row>
    <row r="1807" spans="1:13" s="27" customFormat="1" x14ac:dyDescent="0.25">
      <c r="J1807" s="101"/>
      <c r="M1807" s="34"/>
    </row>
    <row r="1808" spans="1:13" s="27" customFormat="1" x14ac:dyDescent="0.25">
      <c r="J1808" s="101"/>
      <c r="M1808" s="34"/>
    </row>
    <row r="1809" spans="10:13" s="27" customFormat="1" x14ac:dyDescent="0.25">
      <c r="J1809" s="101"/>
      <c r="M1809" s="34"/>
    </row>
    <row r="1810" spans="10:13" s="27" customFormat="1" x14ac:dyDescent="0.25">
      <c r="J1810" s="101"/>
      <c r="M1810" s="34"/>
    </row>
    <row r="1811" spans="10:13" s="27" customFormat="1" x14ac:dyDescent="0.25">
      <c r="J1811" s="101"/>
      <c r="M1811" s="34"/>
    </row>
    <row r="1812" spans="10:13" s="27" customFormat="1" x14ac:dyDescent="0.25">
      <c r="J1812" s="101"/>
      <c r="M1812" s="34"/>
    </row>
    <row r="1813" spans="10:13" s="27" customFormat="1" x14ac:dyDescent="0.25">
      <c r="J1813" s="101"/>
      <c r="M1813" s="34"/>
    </row>
    <row r="1814" spans="10:13" s="27" customFormat="1" x14ac:dyDescent="0.25">
      <c r="J1814" s="101"/>
      <c r="M1814" s="34"/>
    </row>
    <row r="1815" spans="10:13" s="27" customFormat="1" x14ac:dyDescent="0.25">
      <c r="J1815" s="101"/>
      <c r="M1815" s="34"/>
    </row>
    <row r="1816" spans="10:13" s="27" customFormat="1" x14ac:dyDescent="0.25">
      <c r="J1816" s="101"/>
      <c r="M1816" s="34"/>
    </row>
    <row r="1817" spans="10:13" s="27" customFormat="1" x14ac:dyDescent="0.25">
      <c r="J1817" s="101"/>
      <c r="M1817" s="34"/>
    </row>
    <row r="1818" spans="10:13" s="27" customFormat="1" x14ac:dyDescent="0.25">
      <c r="J1818" s="101"/>
      <c r="M1818" s="34"/>
    </row>
    <row r="1819" spans="10:13" s="27" customFormat="1" x14ac:dyDescent="0.25">
      <c r="J1819" s="101"/>
      <c r="M1819" s="34"/>
    </row>
    <row r="1820" spans="10:13" s="27" customFormat="1" x14ac:dyDescent="0.25">
      <c r="J1820" s="101"/>
      <c r="M1820" s="34"/>
    </row>
    <row r="1821" spans="10:13" s="27" customFormat="1" x14ac:dyDescent="0.25">
      <c r="J1821" s="101"/>
      <c r="M1821" s="34"/>
    </row>
    <row r="1822" spans="10:13" s="27" customFormat="1" x14ac:dyDescent="0.25">
      <c r="J1822" s="101"/>
      <c r="M1822" s="34"/>
    </row>
    <row r="1823" spans="10:13" s="27" customFormat="1" x14ac:dyDescent="0.25">
      <c r="J1823" s="101"/>
      <c r="M1823" s="34"/>
    </row>
    <row r="1824" spans="10:13" s="27" customFormat="1" x14ac:dyDescent="0.25">
      <c r="J1824" s="101"/>
      <c r="M1824" s="34"/>
    </row>
    <row r="1825" spans="10:13" s="27" customFormat="1" x14ac:dyDescent="0.25">
      <c r="J1825" s="101"/>
      <c r="M1825" s="34"/>
    </row>
    <row r="1826" spans="10:13" s="27" customFormat="1" x14ac:dyDescent="0.25">
      <c r="J1826" s="101"/>
      <c r="M1826" s="34"/>
    </row>
    <row r="1827" spans="10:13" s="27" customFormat="1" x14ac:dyDescent="0.25">
      <c r="J1827" s="101"/>
      <c r="M1827" s="34"/>
    </row>
    <row r="1828" spans="10:13" s="27" customFormat="1" x14ac:dyDescent="0.25">
      <c r="J1828" s="101"/>
      <c r="M1828" s="34"/>
    </row>
    <row r="1829" spans="10:13" s="27" customFormat="1" x14ac:dyDescent="0.25">
      <c r="J1829" s="101"/>
      <c r="M1829" s="34"/>
    </row>
    <row r="1830" spans="10:13" s="27" customFormat="1" x14ac:dyDescent="0.25">
      <c r="J1830" s="101"/>
      <c r="M1830" s="34"/>
    </row>
    <row r="1831" spans="10:13" s="27" customFormat="1" x14ac:dyDescent="0.25">
      <c r="J1831" s="101"/>
      <c r="M1831" s="34"/>
    </row>
    <row r="1832" spans="10:13" s="27" customFormat="1" x14ac:dyDescent="0.25">
      <c r="J1832" s="101"/>
      <c r="M1832" s="34"/>
    </row>
    <row r="1833" spans="10:13" s="27" customFormat="1" x14ac:dyDescent="0.25">
      <c r="J1833" s="101"/>
      <c r="M1833" s="34"/>
    </row>
    <row r="1834" spans="10:13" s="27" customFormat="1" x14ac:dyDescent="0.25">
      <c r="J1834" s="101"/>
      <c r="M1834" s="34"/>
    </row>
    <row r="1835" spans="10:13" s="27" customFormat="1" x14ac:dyDescent="0.25">
      <c r="J1835" s="101"/>
      <c r="M1835" s="34"/>
    </row>
    <row r="1836" spans="10:13" s="27" customFormat="1" x14ac:dyDescent="0.25">
      <c r="J1836" s="101"/>
      <c r="M1836" s="34"/>
    </row>
    <row r="1837" spans="10:13" s="27" customFormat="1" x14ac:dyDescent="0.25">
      <c r="J1837" s="101"/>
      <c r="M1837" s="34"/>
    </row>
    <row r="1838" spans="10:13" s="27" customFormat="1" x14ac:dyDescent="0.25">
      <c r="J1838" s="101"/>
      <c r="M1838" s="34"/>
    </row>
    <row r="1839" spans="10:13" s="27" customFormat="1" x14ac:dyDescent="0.25">
      <c r="J1839" s="101"/>
      <c r="M1839" s="34"/>
    </row>
    <row r="1840" spans="10:13" s="27" customFormat="1" x14ac:dyDescent="0.25">
      <c r="J1840" s="101"/>
      <c r="M1840" s="34"/>
    </row>
    <row r="1841" spans="10:13" s="27" customFormat="1" x14ac:dyDescent="0.25">
      <c r="J1841" s="101"/>
      <c r="M1841" s="34"/>
    </row>
    <row r="1842" spans="10:13" s="27" customFormat="1" x14ac:dyDescent="0.25">
      <c r="J1842" s="101"/>
      <c r="M1842" s="34"/>
    </row>
    <row r="1843" spans="10:13" s="27" customFormat="1" x14ac:dyDescent="0.25">
      <c r="J1843" s="101"/>
      <c r="M1843" s="34"/>
    </row>
    <row r="1844" spans="10:13" s="27" customFormat="1" x14ac:dyDescent="0.25">
      <c r="J1844" s="101"/>
      <c r="M1844" s="34"/>
    </row>
    <row r="1845" spans="10:13" s="27" customFormat="1" x14ac:dyDescent="0.25">
      <c r="J1845" s="101"/>
      <c r="M1845" s="34"/>
    </row>
    <row r="1846" spans="10:13" s="27" customFormat="1" x14ac:dyDescent="0.25">
      <c r="J1846" s="101"/>
      <c r="M1846" s="34"/>
    </row>
    <row r="1847" spans="10:13" s="27" customFormat="1" x14ac:dyDescent="0.25">
      <c r="J1847" s="101"/>
      <c r="M1847" s="34"/>
    </row>
    <row r="1848" spans="10:13" s="27" customFormat="1" x14ac:dyDescent="0.25">
      <c r="J1848" s="101"/>
      <c r="M1848" s="34"/>
    </row>
    <row r="1849" spans="10:13" s="27" customFormat="1" x14ac:dyDescent="0.25">
      <c r="J1849" s="101"/>
      <c r="M1849" s="34"/>
    </row>
    <row r="1850" spans="10:13" s="27" customFormat="1" x14ac:dyDescent="0.25">
      <c r="J1850" s="101"/>
      <c r="M1850" s="34"/>
    </row>
    <row r="1851" spans="10:13" s="27" customFormat="1" x14ac:dyDescent="0.25">
      <c r="J1851" s="101"/>
      <c r="M1851" s="34"/>
    </row>
    <row r="1852" spans="10:13" s="27" customFormat="1" x14ac:dyDescent="0.25">
      <c r="J1852" s="101"/>
      <c r="M1852" s="34"/>
    </row>
    <row r="1853" spans="10:13" s="27" customFormat="1" x14ac:dyDescent="0.25">
      <c r="J1853" s="101"/>
      <c r="M1853" s="34"/>
    </row>
    <row r="1854" spans="10:13" s="27" customFormat="1" x14ac:dyDescent="0.25">
      <c r="J1854" s="101"/>
      <c r="M1854" s="34"/>
    </row>
    <row r="1855" spans="10:13" s="27" customFormat="1" x14ac:dyDescent="0.25">
      <c r="J1855" s="101"/>
      <c r="M1855" s="34"/>
    </row>
    <row r="1856" spans="10:13" s="27" customFormat="1" x14ac:dyDescent="0.25">
      <c r="J1856" s="101"/>
      <c r="M1856" s="34"/>
    </row>
    <row r="1857" spans="10:13" s="27" customFormat="1" x14ac:dyDescent="0.25">
      <c r="J1857" s="101"/>
      <c r="M1857" s="34"/>
    </row>
    <row r="1858" spans="10:13" s="27" customFormat="1" x14ac:dyDescent="0.25">
      <c r="J1858" s="101"/>
      <c r="M1858" s="34"/>
    </row>
    <row r="1859" spans="10:13" s="27" customFormat="1" x14ac:dyDescent="0.25">
      <c r="J1859" s="101"/>
      <c r="M1859" s="34"/>
    </row>
    <row r="1860" spans="10:13" s="27" customFormat="1" x14ac:dyDescent="0.25">
      <c r="J1860" s="101"/>
      <c r="M1860" s="34"/>
    </row>
    <row r="1861" spans="10:13" s="27" customFormat="1" x14ac:dyDescent="0.25">
      <c r="J1861" s="101"/>
      <c r="M1861" s="34"/>
    </row>
    <row r="1862" spans="10:13" s="27" customFormat="1" x14ac:dyDescent="0.25">
      <c r="J1862" s="101"/>
      <c r="M1862" s="34"/>
    </row>
    <row r="1863" spans="10:13" s="27" customFormat="1" x14ac:dyDescent="0.25">
      <c r="J1863" s="101"/>
      <c r="M1863" s="34"/>
    </row>
    <row r="1864" spans="10:13" s="27" customFormat="1" x14ac:dyDescent="0.25">
      <c r="J1864" s="101"/>
      <c r="M1864" s="34"/>
    </row>
    <row r="1865" spans="10:13" s="27" customFormat="1" x14ac:dyDescent="0.25">
      <c r="J1865" s="101"/>
      <c r="M1865" s="34"/>
    </row>
    <row r="1866" spans="10:13" s="27" customFormat="1" x14ac:dyDescent="0.25">
      <c r="J1866" s="101"/>
      <c r="M1866" s="34"/>
    </row>
    <row r="1867" spans="10:13" s="27" customFormat="1" x14ac:dyDescent="0.25">
      <c r="J1867" s="101"/>
      <c r="M1867" s="34"/>
    </row>
    <row r="1868" spans="10:13" s="27" customFormat="1" x14ac:dyDescent="0.25">
      <c r="J1868" s="101"/>
      <c r="M1868" s="34"/>
    </row>
    <row r="1869" spans="10:13" s="27" customFormat="1" x14ac:dyDescent="0.25">
      <c r="J1869" s="101"/>
      <c r="M1869" s="34"/>
    </row>
    <row r="1870" spans="10:13" s="27" customFormat="1" x14ac:dyDescent="0.25">
      <c r="J1870" s="101"/>
      <c r="M1870" s="34"/>
    </row>
    <row r="1871" spans="10:13" s="27" customFormat="1" x14ac:dyDescent="0.25">
      <c r="J1871" s="101"/>
      <c r="M1871" s="34"/>
    </row>
    <row r="1872" spans="10:13" s="27" customFormat="1" x14ac:dyDescent="0.25">
      <c r="J1872" s="101"/>
      <c r="M1872" s="34"/>
    </row>
    <row r="1873" spans="10:13" s="27" customFormat="1" x14ac:dyDescent="0.25">
      <c r="J1873" s="101"/>
      <c r="M1873" s="34"/>
    </row>
    <row r="1874" spans="10:13" s="27" customFormat="1" x14ac:dyDescent="0.25">
      <c r="J1874" s="101"/>
      <c r="M1874" s="34"/>
    </row>
    <row r="1875" spans="10:13" s="27" customFormat="1" x14ac:dyDescent="0.25">
      <c r="J1875" s="101"/>
      <c r="M1875" s="34"/>
    </row>
    <row r="1876" spans="10:13" s="27" customFormat="1" x14ac:dyDescent="0.25">
      <c r="J1876" s="101"/>
      <c r="M1876" s="34"/>
    </row>
    <row r="1877" spans="10:13" s="27" customFormat="1" x14ac:dyDescent="0.25">
      <c r="J1877" s="101"/>
      <c r="M1877" s="34"/>
    </row>
    <row r="1878" spans="10:13" s="27" customFormat="1" x14ac:dyDescent="0.25">
      <c r="J1878" s="101"/>
      <c r="M1878" s="34"/>
    </row>
    <row r="1879" spans="10:13" s="27" customFormat="1" x14ac:dyDescent="0.25">
      <c r="J1879" s="101"/>
      <c r="M1879" s="34"/>
    </row>
    <row r="1880" spans="10:13" s="27" customFormat="1" x14ac:dyDescent="0.25">
      <c r="J1880" s="101"/>
      <c r="M1880" s="34"/>
    </row>
    <row r="1881" spans="10:13" s="27" customFormat="1" x14ac:dyDescent="0.25">
      <c r="J1881" s="101"/>
      <c r="M1881" s="34"/>
    </row>
    <row r="1882" spans="10:13" s="27" customFormat="1" x14ac:dyDescent="0.25">
      <c r="J1882" s="101"/>
      <c r="M1882" s="34"/>
    </row>
    <row r="1883" spans="10:13" s="27" customFormat="1" x14ac:dyDescent="0.25">
      <c r="J1883" s="101"/>
      <c r="M1883" s="34"/>
    </row>
    <row r="1884" spans="10:13" s="27" customFormat="1" x14ac:dyDescent="0.25">
      <c r="J1884" s="101"/>
      <c r="M1884" s="34"/>
    </row>
    <row r="1885" spans="10:13" s="27" customFormat="1" x14ac:dyDescent="0.25">
      <c r="J1885" s="101"/>
      <c r="M1885" s="34"/>
    </row>
    <row r="1886" spans="10:13" s="27" customFormat="1" x14ac:dyDescent="0.25">
      <c r="J1886" s="101"/>
      <c r="M1886" s="34"/>
    </row>
    <row r="1887" spans="10:13" s="27" customFormat="1" x14ac:dyDescent="0.25">
      <c r="J1887" s="101"/>
      <c r="M1887" s="34"/>
    </row>
    <row r="1888" spans="10:13" s="27" customFormat="1" x14ac:dyDescent="0.25">
      <c r="J1888" s="101"/>
      <c r="M1888" s="34"/>
    </row>
    <row r="1889" spans="10:13" s="27" customFormat="1" x14ac:dyDescent="0.25">
      <c r="J1889" s="101"/>
      <c r="M1889" s="34"/>
    </row>
    <row r="1890" spans="10:13" s="27" customFormat="1" x14ac:dyDescent="0.25">
      <c r="J1890" s="101"/>
      <c r="M1890" s="34"/>
    </row>
    <row r="1891" spans="10:13" s="27" customFormat="1" x14ac:dyDescent="0.25">
      <c r="J1891" s="101"/>
      <c r="M1891" s="34"/>
    </row>
    <row r="1892" spans="10:13" s="27" customFormat="1" x14ac:dyDescent="0.25">
      <c r="J1892" s="101"/>
      <c r="M1892" s="34"/>
    </row>
    <row r="1893" spans="10:13" s="27" customFormat="1" x14ac:dyDescent="0.25">
      <c r="J1893" s="101"/>
      <c r="M1893" s="34"/>
    </row>
    <row r="1894" spans="10:13" s="27" customFormat="1" x14ac:dyDescent="0.25">
      <c r="J1894" s="101"/>
      <c r="M1894" s="34"/>
    </row>
    <row r="1895" spans="10:13" s="27" customFormat="1" x14ac:dyDescent="0.25">
      <c r="J1895" s="101"/>
      <c r="M1895" s="34"/>
    </row>
    <row r="1896" spans="10:13" s="27" customFormat="1" x14ac:dyDescent="0.25">
      <c r="J1896" s="101"/>
      <c r="M1896" s="34"/>
    </row>
    <row r="1897" spans="10:13" s="27" customFormat="1" x14ac:dyDescent="0.25">
      <c r="J1897" s="101"/>
      <c r="M1897" s="34"/>
    </row>
    <row r="1898" spans="10:13" s="27" customFormat="1" x14ac:dyDescent="0.25">
      <c r="J1898" s="101"/>
      <c r="M1898" s="34"/>
    </row>
    <row r="1899" spans="10:13" s="27" customFormat="1" x14ac:dyDescent="0.25">
      <c r="J1899" s="101"/>
      <c r="M1899" s="34"/>
    </row>
    <row r="1900" spans="10:13" s="27" customFormat="1" x14ac:dyDescent="0.25">
      <c r="J1900" s="101"/>
      <c r="M1900" s="34"/>
    </row>
    <row r="1901" spans="10:13" s="27" customFormat="1" x14ac:dyDescent="0.25">
      <c r="J1901" s="101"/>
      <c r="M1901" s="34"/>
    </row>
    <row r="1902" spans="10:13" s="27" customFormat="1" x14ac:dyDescent="0.25">
      <c r="J1902" s="101"/>
      <c r="M1902" s="34"/>
    </row>
    <row r="1903" spans="10:13" s="27" customFormat="1" x14ac:dyDescent="0.25">
      <c r="J1903" s="101"/>
      <c r="M1903" s="34"/>
    </row>
    <row r="1904" spans="10:13" s="27" customFormat="1" x14ac:dyDescent="0.25">
      <c r="J1904" s="101"/>
      <c r="M1904" s="34"/>
    </row>
    <row r="1905" spans="10:13" s="27" customFormat="1" x14ac:dyDescent="0.25">
      <c r="J1905" s="101"/>
      <c r="M1905" s="34"/>
    </row>
    <row r="1906" spans="10:13" s="27" customFormat="1" x14ac:dyDescent="0.25">
      <c r="J1906" s="101"/>
      <c r="M1906" s="34"/>
    </row>
    <row r="1907" spans="10:13" s="27" customFormat="1" x14ac:dyDescent="0.25">
      <c r="J1907" s="101"/>
      <c r="M1907" s="34"/>
    </row>
    <row r="1908" spans="10:13" s="27" customFormat="1" x14ac:dyDescent="0.25">
      <c r="J1908" s="101"/>
      <c r="M1908" s="34"/>
    </row>
    <row r="1909" spans="10:13" s="27" customFormat="1" x14ac:dyDescent="0.25">
      <c r="J1909" s="101"/>
      <c r="M1909" s="34"/>
    </row>
    <row r="1910" spans="10:13" s="27" customFormat="1" x14ac:dyDescent="0.25">
      <c r="J1910" s="101"/>
      <c r="M1910" s="34"/>
    </row>
    <row r="1911" spans="10:13" s="27" customFormat="1" x14ac:dyDescent="0.25">
      <c r="J1911" s="101"/>
      <c r="M1911" s="34"/>
    </row>
    <row r="1912" spans="10:13" s="27" customFormat="1" x14ac:dyDescent="0.25">
      <c r="J1912" s="101"/>
      <c r="M1912" s="34"/>
    </row>
    <row r="1913" spans="10:13" s="27" customFormat="1" x14ac:dyDescent="0.25">
      <c r="J1913" s="101"/>
      <c r="M1913" s="34"/>
    </row>
    <row r="1914" spans="10:13" s="27" customFormat="1" x14ac:dyDescent="0.25">
      <c r="J1914" s="101"/>
      <c r="M1914" s="34"/>
    </row>
    <row r="1915" spans="10:13" s="27" customFormat="1" x14ac:dyDescent="0.25">
      <c r="J1915" s="101"/>
      <c r="M1915" s="34"/>
    </row>
    <row r="1916" spans="10:13" s="27" customFormat="1" x14ac:dyDescent="0.25">
      <c r="J1916" s="101"/>
      <c r="M1916" s="34"/>
    </row>
    <row r="1917" spans="10:13" s="27" customFormat="1" x14ac:dyDescent="0.25">
      <c r="J1917" s="101"/>
      <c r="M1917" s="34"/>
    </row>
    <row r="1918" spans="10:13" s="27" customFormat="1" x14ac:dyDescent="0.25">
      <c r="J1918" s="101"/>
      <c r="M1918" s="34"/>
    </row>
    <row r="1919" spans="10:13" s="27" customFormat="1" x14ac:dyDescent="0.25">
      <c r="J1919" s="101"/>
      <c r="M1919" s="34"/>
    </row>
    <row r="1920" spans="10:13" s="27" customFormat="1" x14ac:dyDescent="0.25">
      <c r="J1920" s="101"/>
      <c r="M1920" s="34"/>
    </row>
    <row r="1921" spans="10:13" s="27" customFormat="1" x14ac:dyDescent="0.25">
      <c r="J1921" s="101"/>
      <c r="M1921" s="34"/>
    </row>
    <row r="1922" spans="10:13" s="27" customFormat="1" x14ac:dyDescent="0.25">
      <c r="J1922" s="101"/>
      <c r="M1922" s="34"/>
    </row>
    <row r="1923" spans="10:13" s="27" customFormat="1" x14ac:dyDescent="0.25">
      <c r="J1923" s="101"/>
      <c r="M1923" s="34"/>
    </row>
    <row r="1924" spans="10:13" s="27" customFormat="1" x14ac:dyDescent="0.25">
      <c r="J1924" s="101"/>
      <c r="M1924" s="34"/>
    </row>
    <row r="1925" spans="10:13" s="27" customFormat="1" x14ac:dyDescent="0.25">
      <c r="J1925" s="101"/>
      <c r="M1925" s="34"/>
    </row>
    <row r="1926" spans="10:13" s="27" customFormat="1" x14ac:dyDescent="0.25">
      <c r="J1926" s="101"/>
      <c r="M1926" s="34"/>
    </row>
    <row r="1927" spans="10:13" s="27" customFormat="1" x14ac:dyDescent="0.25">
      <c r="J1927" s="101"/>
      <c r="M1927" s="34"/>
    </row>
    <row r="1928" spans="10:13" s="27" customFormat="1" x14ac:dyDescent="0.25">
      <c r="J1928" s="101"/>
      <c r="M1928" s="34"/>
    </row>
    <row r="1929" spans="10:13" s="27" customFormat="1" x14ac:dyDescent="0.25">
      <c r="J1929" s="101"/>
      <c r="M1929" s="34"/>
    </row>
    <row r="1930" spans="10:13" s="27" customFormat="1" x14ac:dyDescent="0.25">
      <c r="J1930" s="101"/>
      <c r="M1930" s="34"/>
    </row>
    <row r="1931" spans="10:13" s="27" customFormat="1" x14ac:dyDescent="0.25">
      <c r="J1931" s="101"/>
      <c r="M1931" s="34"/>
    </row>
    <row r="1932" spans="10:13" s="27" customFormat="1" x14ac:dyDescent="0.25">
      <c r="J1932" s="101"/>
      <c r="M1932" s="34"/>
    </row>
    <row r="1933" spans="10:13" s="27" customFormat="1" x14ac:dyDescent="0.25">
      <c r="J1933" s="101"/>
      <c r="M1933" s="34"/>
    </row>
    <row r="1934" spans="10:13" s="27" customFormat="1" x14ac:dyDescent="0.25">
      <c r="J1934" s="101"/>
      <c r="M1934" s="34"/>
    </row>
    <row r="1935" spans="10:13" s="27" customFormat="1" x14ac:dyDescent="0.25">
      <c r="J1935" s="101"/>
      <c r="M1935" s="34"/>
    </row>
    <row r="1936" spans="10:13" s="27" customFormat="1" x14ac:dyDescent="0.25">
      <c r="J1936" s="101"/>
      <c r="M1936" s="34"/>
    </row>
    <row r="1937" spans="10:13" s="27" customFormat="1" x14ac:dyDescent="0.25">
      <c r="J1937" s="101"/>
      <c r="M1937" s="34"/>
    </row>
    <row r="1938" spans="10:13" s="27" customFormat="1" x14ac:dyDescent="0.25">
      <c r="J1938" s="101"/>
      <c r="M1938" s="34"/>
    </row>
    <row r="1939" spans="10:13" s="27" customFormat="1" x14ac:dyDescent="0.25">
      <c r="J1939" s="101"/>
      <c r="M1939" s="34"/>
    </row>
    <row r="1940" spans="10:13" s="27" customFormat="1" x14ac:dyDescent="0.25">
      <c r="J1940" s="101"/>
      <c r="M1940" s="34"/>
    </row>
    <row r="1941" spans="10:13" s="27" customFormat="1" x14ac:dyDescent="0.25">
      <c r="J1941" s="101"/>
      <c r="M1941" s="34"/>
    </row>
    <row r="1942" spans="10:13" s="27" customFormat="1" x14ac:dyDescent="0.25">
      <c r="J1942" s="101"/>
      <c r="M1942" s="34"/>
    </row>
    <row r="1943" spans="10:13" s="27" customFormat="1" x14ac:dyDescent="0.25">
      <c r="J1943" s="101"/>
      <c r="M1943" s="34"/>
    </row>
    <row r="1944" spans="10:13" s="27" customFormat="1" x14ac:dyDescent="0.25">
      <c r="J1944" s="101"/>
      <c r="M1944" s="34"/>
    </row>
    <row r="1945" spans="10:13" s="27" customFormat="1" x14ac:dyDescent="0.25">
      <c r="J1945" s="101"/>
      <c r="M1945" s="34"/>
    </row>
    <row r="1946" spans="10:13" s="27" customFormat="1" x14ac:dyDescent="0.25">
      <c r="J1946" s="101"/>
      <c r="M1946" s="34"/>
    </row>
    <row r="1947" spans="10:13" s="27" customFormat="1" x14ac:dyDescent="0.25">
      <c r="J1947" s="101"/>
      <c r="M1947" s="34"/>
    </row>
    <row r="1948" spans="10:13" s="27" customFormat="1" x14ac:dyDescent="0.25">
      <c r="J1948" s="101"/>
      <c r="M1948" s="34"/>
    </row>
    <row r="1949" spans="10:13" s="27" customFormat="1" x14ac:dyDescent="0.25">
      <c r="J1949" s="101"/>
      <c r="M1949" s="34"/>
    </row>
    <row r="1950" spans="10:13" s="27" customFormat="1" x14ac:dyDescent="0.25">
      <c r="J1950" s="101"/>
      <c r="M1950" s="34"/>
    </row>
    <row r="1951" spans="10:13" s="27" customFormat="1" x14ac:dyDescent="0.25">
      <c r="J1951" s="101"/>
      <c r="M1951" s="34"/>
    </row>
    <row r="1952" spans="10:13" s="27" customFormat="1" x14ac:dyDescent="0.25">
      <c r="J1952" s="101"/>
      <c r="M1952" s="34"/>
    </row>
    <row r="1953" spans="10:13" s="27" customFormat="1" x14ac:dyDescent="0.25">
      <c r="J1953" s="101"/>
      <c r="M1953" s="34"/>
    </row>
    <row r="1954" spans="10:13" s="27" customFormat="1" x14ac:dyDescent="0.25">
      <c r="J1954" s="101"/>
      <c r="M1954" s="34"/>
    </row>
    <row r="1955" spans="10:13" s="27" customFormat="1" x14ac:dyDescent="0.25">
      <c r="J1955" s="101"/>
      <c r="M1955" s="34"/>
    </row>
    <row r="1956" spans="10:13" s="27" customFormat="1" x14ac:dyDescent="0.25">
      <c r="J1956" s="101"/>
      <c r="M1956" s="34"/>
    </row>
    <row r="1957" spans="10:13" s="27" customFormat="1" x14ac:dyDescent="0.25">
      <c r="J1957" s="101"/>
      <c r="M1957" s="34"/>
    </row>
    <row r="1958" spans="10:13" s="27" customFormat="1" x14ac:dyDescent="0.25">
      <c r="J1958" s="101"/>
      <c r="M1958" s="34"/>
    </row>
    <row r="1959" spans="10:13" s="27" customFormat="1" x14ac:dyDescent="0.25">
      <c r="J1959" s="101"/>
      <c r="M1959" s="34"/>
    </row>
    <row r="1960" spans="10:13" s="27" customFormat="1" x14ac:dyDescent="0.25">
      <c r="J1960" s="101"/>
      <c r="M1960" s="34"/>
    </row>
    <row r="1961" spans="10:13" s="27" customFormat="1" x14ac:dyDescent="0.25">
      <c r="J1961" s="101"/>
      <c r="M1961" s="34"/>
    </row>
    <row r="1962" spans="10:13" s="27" customFormat="1" x14ac:dyDescent="0.25">
      <c r="J1962" s="101"/>
      <c r="M1962" s="34"/>
    </row>
    <row r="1963" spans="10:13" s="27" customFormat="1" x14ac:dyDescent="0.25">
      <c r="J1963" s="101"/>
      <c r="M1963" s="34"/>
    </row>
    <row r="1964" spans="10:13" s="27" customFormat="1" x14ac:dyDescent="0.25">
      <c r="J1964" s="101"/>
      <c r="M1964" s="34"/>
    </row>
    <row r="1965" spans="10:13" s="27" customFormat="1" x14ac:dyDescent="0.25">
      <c r="J1965" s="101"/>
      <c r="M1965" s="34"/>
    </row>
    <row r="1966" spans="10:13" s="27" customFormat="1" x14ac:dyDescent="0.25">
      <c r="J1966" s="101"/>
      <c r="M1966" s="34"/>
    </row>
    <row r="1967" spans="10:13" s="27" customFormat="1" x14ac:dyDescent="0.25">
      <c r="J1967" s="101"/>
      <c r="M1967" s="34"/>
    </row>
    <row r="1968" spans="10:13" s="27" customFormat="1" x14ac:dyDescent="0.25">
      <c r="J1968" s="101"/>
      <c r="M1968" s="34"/>
    </row>
    <row r="1969" spans="10:13" s="27" customFormat="1" x14ac:dyDescent="0.25">
      <c r="J1969" s="101"/>
      <c r="M1969" s="34"/>
    </row>
    <row r="1970" spans="10:13" s="27" customFormat="1" x14ac:dyDescent="0.25">
      <c r="J1970" s="101"/>
      <c r="M1970" s="34"/>
    </row>
    <row r="1971" spans="10:13" s="27" customFormat="1" x14ac:dyDescent="0.25">
      <c r="J1971" s="101"/>
      <c r="M1971" s="34"/>
    </row>
    <row r="1972" spans="10:13" s="27" customFormat="1" x14ac:dyDescent="0.25">
      <c r="J1972" s="101"/>
      <c r="M1972" s="34"/>
    </row>
    <row r="1973" spans="10:13" s="27" customFormat="1" x14ac:dyDescent="0.25">
      <c r="J1973" s="101"/>
      <c r="M1973" s="34"/>
    </row>
    <row r="1974" spans="10:13" s="27" customFormat="1" x14ac:dyDescent="0.25">
      <c r="J1974" s="101"/>
      <c r="M1974" s="34"/>
    </row>
    <row r="1975" spans="10:13" s="27" customFormat="1" x14ac:dyDescent="0.25">
      <c r="J1975" s="101"/>
      <c r="M1975" s="34"/>
    </row>
    <row r="1976" spans="10:13" s="27" customFormat="1" x14ac:dyDescent="0.25">
      <c r="J1976" s="101"/>
      <c r="M1976" s="34"/>
    </row>
    <row r="1977" spans="10:13" s="27" customFormat="1" x14ac:dyDescent="0.25">
      <c r="J1977" s="101"/>
      <c r="M1977" s="34"/>
    </row>
    <row r="1978" spans="10:13" s="27" customFormat="1" x14ac:dyDescent="0.25">
      <c r="J1978" s="101"/>
      <c r="M1978" s="34"/>
    </row>
    <row r="1979" spans="10:13" s="27" customFormat="1" x14ac:dyDescent="0.25">
      <c r="J1979" s="101"/>
      <c r="M1979" s="34"/>
    </row>
    <row r="1980" spans="10:13" s="27" customFormat="1" x14ac:dyDescent="0.25">
      <c r="J1980" s="101"/>
      <c r="M1980" s="34"/>
    </row>
    <row r="1981" spans="10:13" s="27" customFormat="1" x14ac:dyDescent="0.25">
      <c r="J1981" s="101"/>
      <c r="M1981" s="34"/>
    </row>
    <row r="1982" spans="10:13" s="27" customFormat="1" x14ac:dyDescent="0.25">
      <c r="J1982" s="101"/>
      <c r="M1982" s="34"/>
    </row>
    <row r="1983" spans="10:13" s="27" customFormat="1" x14ac:dyDescent="0.25">
      <c r="J1983" s="101"/>
      <c r="M1983" s="34"/>
    </row>
    <row r="1984" spans="10:13" s="27" customFormat="1" x14ac:dyDescent="0.25">
      <c r="J1984" s="101"/>
      <c r="M1984" s="34"/>
    </row>
    <row r="1985" spans="10:13" s="27" customFormat="1" x14ac:dyDescent="0.25">
      <c r="J1985" s="101"/>
      <c r="M1985" s="34"/>
    </row>
    <row r="1986" spans="10:13" s="27" customFormat="1" x14ac:dyDescent="0.25">
      <c r="J1986" s="101"/>
      <c r="M1986" s="34"/>
    </row>
    <row r="1987" spans="10:13" s="27" customFormat="1" x14ac:dyDescent="0.25">
      <c r="J1987" s="101"/>
      <c r="M1987" s="34"/>
    </row>
    <row r="1988" spans="10:13" s="27" customFormat="1" x14ac:dyDescent="0.25">
      <c r="J1988" s="101"/>
      <c r="M1988" s="34"/>
    </row>
    <row r="1989" spans="10:13" s="27" customFormat="1" x14ac:dyDescent="0.25">
      <c r="J1989" s="101"/>
      <c r="M1989" s="34"/>
    </row>
    <row r="1990" spans="10:13" s="27" customFormat="1" x14ac:dyDescent="0.25">
      <c r="J1990" s="101"/>
      <c r="M1990" s="34"/>
    </row>
    <row r="1991" spans="10:13" s="27" customFormat="1" x14ac:dyDescent="0.25">
      <c r="J1991" s="101"/>
      <c r="M1991" s="34"/>
    </row>
    <row r="1992" spans="10:13" s="27" customFormat="1" x14ac:dyDescent="0.25">
      <c r="J1992" s="101"/>
      <c r="M1992" s="34"/>
    </row>
    <row r="1993" spans="10:13" s="27" customFormat="1" x14ac:dyDescent="0.25">
      <c r="J1993" s="101"/>
      <c r="M1993" s="34"/>
    </row>
    <row r="1994" spans="10:13" s="27" customFormat="1" x14ac:dyDescent="0.25">
      <c r="J1994" s="101"/>
      <c r="M1994" s="34"/>
    </row>
    <row r="1995" spans="10:13" s="27" customFormat="1" x14ac:dyDescent="0.25">
      <c r="J1995" s="101"/>
      <c r="M1995" s="34"/>
    </row>
    <row r="1996" spans="10:13" s="27" customFormat="1" x14ac:dyDescent="0.25">
      <c r="J1996" s="101"/>
      <c r="M1996" s="34"/>
    </row>
    <row r="1997" spans="10:13" s="27" customFormat="1" x14ac:dyDescent="0.25">
      <c r="J1997" s="101"/>
      <c r="M1997" s="34"/>
    </row>
    <row r="1998" spans="10:13" s="27" customFormat="1" x14ac:dyDescent="0.25">
      <c r="J1998" s="101"/>
      <c r="M1998" s="34"/>
    </row>
    <row r="1999" spans="10:13" s="27" customFormat="1" x14ac:dyDescent="0.25">
      <c r="J1999" s="101"/>
      <c r="M1999" s="34"/>
    </row>
    <row r="2000" spans="10:13" s="27" customFormat="1" x14ac:dyDescent="0.25">
      <c r="J2000" s="101"/>
      <c r="M2000" s="34"/>
    </row>
    <row r="2001" spans="10:13" s="27" customFormat="1" x14ac:dyDescent="0.25">
      <c r="J2001" s="101"/>
      <c r="M2001" s="34"/>
    </row>
    <row r="2002" spans="10:13" s="27" customFormat="1" x14ac:dyDescent="0.25">
      <c r="J2002" s="101"/>
      <c r="M2002" s="34"/>
    </row>
    <row r="2003" spans="10:13" s="27" customFormat="1" x14ac:dyDescent="0.25">
      <c r="J2003" s="101"/>
      <c r="M2003" s="34"/>
    </row>
    <row r="2004" spans="10:13" s="27" customFormat="1" x14ac:dyDescent="0.25">
      <c r="J2004" s="101"/>
      <c r="M2004" s="34"/>
    </row>
    <row r="2005" spans="10:13" s="27" customFormat="1" x14ac:dyDescent="0.25">
      <c r="J2005" s="101"/>
      <c r="M2005" s="34"/>
    </row>
    <row r="2006" spans="10:13" s="27" customFormat="1" x14ac:dyDescent="0.25">
      <c r="J2006" s="101"/>
      <c r="M2006" s="34"/>
    </row>
    <row r="2007" spans="10:13" s="27" customFormat="1" x14ac:dyDescent="0.25">
      <c r="J2007" s="101"/>
      <c r="M2007" s="34"/>
    </row>
    <row r="2008" spans="10:13" s="27" customFormat="1" x14ac:dyDescent="0.25">
      <c r="J2008" s="101"/>
      <c r="M2008" s="34"/>
    </row>
    <row r="2009" spans="10:13" s="27" customFormat="1" x14ac:dyDescent="0.25">
      <c r="J2009" s="101"/>
      <c r="M2009" s="34"/>
    </row>
    <row r="2010" spans="10:13" s="27" customFormat="1" x14ac:dyDescent="0.25">
      <c r="J2010" s="101"/>
      <c r="M2010" s="34"/>
    </row>
    <row r="2011" spans="10:13" s="27" customFormat="1" x14ac:dyDescent="0.25">
      <c r="J2011" s="101"/>
      <c r="M2011" s="34"/>
    </row>
    <row r="2012" spans="10:13" s="27" customFormat="1" x14ac:dyDescent="0.25">
      <c r="J2012" s="101"/>
      <c r="M2012" s="34"/>
    </row>
    <row r="2013" spans="10:13" s="27" customFormat="1" x14ac:dyDescent="0.25">
      <c r="J2013" s="101"/>
      <c r="M2013" s="34"/>
    </row>
    <row r="2014" spans="10:13" s="27" customFormat="1" x14ac:dyDescent="0.25">
      <c r="J2014" s="101"/>
      <c r="M2014" s="34"/>
    </row>
    <row r="2015" spans="10:13" s="27" customFormat="1" x14ac:dyDescent="0.25">
      <c r="J2015" s="101"/>
      <c r="M2015" s="34"/>
    </row>
    <row r="2016" spans="10:13" s="27" customFormat="1" x14ac:dyDescent="0.25">
      <c r="J2016" s="101"/>
      <c r="M2016" s="34"/>
    </row>
    <row r="2017" spans="10:13" s="27" customFormat="1" x14ac:dyDescent="0.25">
      <c r="J2017" s="101"/>
      <c r="M2017" s="34"/>
    </row>
    <row r="2018" spans="10:13" s="27" customFormat="1" x14ac:dyDescent="0.25">
      <c r="J2018" s="101"/>
      <c r="M2018" s="34"/>
    </row>
    <row r="2019" spans="10:13" s="27" customFormat="1" x14ac:dyDescent="0.25">
      <c r="J2019" s="101"/>
      <c r="M2019" s="34"/>
    </row>
    <row r="2020" spans="10:13" s="27" customFormat="1" x14ac:dyDescent="0.25">
      <c r="J2020" s="101"/>
      <c r="M2020" s="34"/>
    </row>
    <row r="2021" spans="10:13" s="27" customFormat="1" x14ac:dyDescent="0.25">
      <c r="J2021" s="101"/>
      <c r="M2021" s="34"/>
    </row>
    <row r="2022" spans="10:13" s="27" customFormat="1" x14ac:dyDescent="0.25">
      <c r="J2022" s="101"/>
      <c r="M2022" s="34"/>
    </row>
    <row r="2023" spans="10:13" s="27" customFormat="1" x14ac:dyDescent="0.25">
      <c r="J2023" s="101"/>
      <c r="M2023" s="34"/>
    </row>
    <row r="2024" spans="10:13" s="27" customFormat="1" x14ac:dyDescent="0.25">
      <c r="J2024" s="101"/>
      <c r="M2024" s="34"/>
    </row>
    <row r="2025" spans="10:13" s="27" customFormat="1" x14ac:dyDescent="0.25">
      <c r="J2025" s="101"/>
      <c r="M2025" s="34"/>
    </row>
    <row r="2026" spans="10:13" s="27" customFormat="1" x14ac:dyDescent="0.25">
      <c r="J2026" s="101"/>
      <c r="M2026" s="34"/>
    </row>
    <row r="2027" spans="10:13" s="27" customFormat="1" x14ac:dyDescent="0.25">
      <c r="J2027" s="101"/>
      <c r="M2027" s="34"/>
    </row>
    <row r="2028" spans="10:13" s="27" customFormat="1" x14ac:dyDescent="0.25">
      <c r="J2028" s="101"/>
      <c r="M2028" s="34"/>
    </row>
    <row r="2029" spans="10:13" s="27" customFormat="1" x14ac:dyDescent="0.25">
      <c r="J2029" s="101"/>
      <c r="M2029" s="34"/>
    </row>
    <row r="2030" spans="10:13" s="27" customFormat="1" x14ac:dyDescent="0.25">
      <c r="J2030" s="101"/>
      <c r="M2030" s="34"/>
    </row>
    <row r="2031" spans="10:13" s="27" customFormat="1" x14ac:dyDescent="0.25">
      <c r="J2031" s="101"/>
      <c r="M2031" s="34"/>
    </row>
    <row r="2032" spans="10:13" s="27" customFormat="1" x14ac:dyDescent="0.25">
      <c r="J2032" s="101"/>
      <c r="M2032" s="34"/>
    </row>
    <row r="2033" spans="10:13" s="27" customFormat="1" x14ac:dyDescent="0.25">
      <c r="J2033" s="101"/>
      <c r="M2033" s="34"/>
    </row>
    <row r="2034" spans="10:13" s="27" customFormat="1" x14ac:dyDescent="0.25">
      <c r="J2034" s="101"/>
      <c r="M2034" s="34"/>
    </row>
    <row r="2035" spans="10:13" s="27" customFormat="1" x14ac:dyDescent="0.25">
      <c r="J2035" s="101"/>
      <c r="M2035" s="34"/>
    </row>
    <row r="2036" spans="10:13" s="27" customFormat="1" x14ac:dyDescent="0.25">
      <c r="J2036" s="101"/>
      <c r="M2036" s="34"/>
    </row>
    <row r="2037" spans="10:13" s="27" customFormat="1" hidden="1" x14ac:dyDescent="0.25">
      <c r="J2037" s="101"/>
      <c r="M2037" s="34"/>
    </row>
    <row r="2038" spans="10:13" s="27" customFormat="1" hidden="1" x14ac:dyDescent="0.25">
      <c r="J2038" s="101"/>
      <c r="M2038" s="34"/>
    </row>
    <row r="2039" spans="10:13" s="27" customFormat="1" hidden="1" x14ac:dyDescent="0.25">
      <c r="J2039" s="101"/>
      <c r="M2039" s="34"/>
    </row>
    <row r="2040" spans="10:13" s="27" customFormat="1" hidden="1" x14ac:dyDescent="0.25">
      <c r="J2040" s="101"/>
      <c r="M2040" s="34"/>
    </row>
    <row r="2041" spans="10:13" s="27" customFormat="1" x14ac:dyDescent="0.25">
      <c r="J2041" s="101"/>
      <c r="M2041" s="34"/>
    </row>
    <row r="2042" spans="10:13" s="27" customFormat="1" x14ac:dyDescent="0.25">
      <c r="J2042" s="101"/>
      <c r="M2042" s="34"/>
    </row>
    <row r="2043" spans="10:13" s="27" customFormat="1" x14ac:dyDescent="0.25">
      <c r="J2043" s="101"/>
      <c r="M2043" s="34"/>
    </row>
    <row r="2044" spans="10:13" s="27" customFormat="1" x14ac:dyDescent="0.25">
      <c r="J2044" s="101"/>
      <c r="M2044" s="34"/>
    </row>
    <row r="2045" spans="10:13" s="27" customFormat="1" x14ac:dyDescent="0.25">
      <c r="J2045" s="101"/>
      <c r="M2045" s="34"/>
    </row>
    <row r="2046" spans="10:13" s="27" customFormat="1" x14ac:dyDescent="0.25">
      <c r="J2046" s="101"/>
      <c r="M2046" s="34"/>
    </row>
    <row r="2047" spans="10:13" s="27" customFormat="1" x14ac:dyDescent="0.25">
      <c r="J2047" s="101"/>
      <c r="M2047" s="34"/>
    </row>
    <row r="2048" spans="10:13" s="27" customFormat="1" x14ac:dyDescent="0.25">
      <c r="J2048" s="101"/>
      <c r="M2048" s="34"/>
    </row>
    <row r="2049" spans="1:13" s="27" customFormat="1" x14ac:dyDescent="0.25">
      <c r="J2049" s="101"/>
      <c r="M2049" s="34"/>
    </row>
    <row r="2050" spans="1:13" s="27" customFormat="1" x14ac:dyDescent="0.25">
      <c r="J2050" s="101"/>
      <c r="M2050" s="34"/>
    </row>
    <row r="2051" spans="1:13" s="27" customFormat="1" x14ac:dyDescent="0.25">
      <c r="J2051" s="101"/>
      <c r="M2051" s="34"/>
    </row>
    <row r="2052" spans="1:13" s="27" customFormat="1" x14ac:dyDescent="0.25">
      <c r="J2052" s="101"/>
      <c r="M2052" s="34"/>
    </row>
    <row r="2053" spans="1:13" s="27" customFormat="1" x14ac:dyDescent="0.25">
      <c r="B2053" s="35"/>
      <c r="C2053" s="35"/>
      <c r="D2053" s="35"/>
      <c r="E2053" s="35"/>
      <c r="F2053" s="35"/>
      <c r="G2053" s="35"/>
      <c r="H2053" s="35"/>
      <c r="I2053" s="35"/>
      <c r="J2053" s="101"/>
      <c r="K2053" s="35"/>
      <c r="M2053" s="34"/>
    </row>
    <row r="2054" spans="1:13" s="27" customFormat="1" x14ac:dyDescent="0.25">
      <c r="A2054" s="35"/>
      <c r="J2054" s="101"/>
      <c r="M2054" s="34"/>
    </row>
    <row r="2055" spans="1:13" s="27" customFormat="1" x14ac:dyDescent="0.25">
      <c r="J2055" s="101"/>
      <c r="M2055" s="34"/>
    </row>
    <row r="2056" spans="1:13" s="27" customFormat="1" x14ac:dyDescent="0.25">
      <c r="J2056" s="101"/>
      <c r="M2056" s="34"/>
    </row>
    <row r="2057" spans="1:13" s="27" customFormat="1" x14ac:dyDescent="0.25">
      <c r="J2057" s="101"/>
      <c r="M2057" s="34"/>
    </row>
    <row r="2058" spans="1:13" s="27" customFormat="1" x14ac:dyDescent="0.25">
      <c r="J2058" s="101"/>
      <c r="M2058" s="34"/>
    </row>
    <row r="2059" spans="1:13" s="27" customFormat="1" x14ac:dyDescent="0.25">
      <c r="J2059" s="101"/>
      <c r="M2059" s="34"/>
    </row>
    <row r="2060" spans="1:13" s="27" customFormat="1" x14ac:dyDescent="0.25">
      <c r="J2060" s="101"/>
      <c r="M2060" s="34"/>
    </row>
    <row r="2061" spans="1:13" s="27" customFormat="1" x14ac:dyDescent="0.25">
      <c r="J2061" s="101"/>
      <c r="M2061" s="34"/>
    </row>
    <row r="2062" spans="1:13" s="27" customFormat="1" x14ac:dyDescent="0.25">
      <c r="J2062" s="101"/>
      <c r="M2062" s="34"/>
    </row>
    <row r="2063" spans="1:13" s="27" customFormat="1" x14ac:dyDescent="0.25">
      <c r="J2063" s="101"/>
      <c r="M2063" s="34"/>
    </row>
    <row r="2064" spans="1:13" s="27" customFormat="1" x14ac:dyDescent="0.25">
      <c r="J2064" s="101"/>
      <c r="M2064" s="34"/>
    </row>
    <row r="2065" spans="10:13" s="27" customFormat="1" x14ac:dyDescent="0.25">
      <c r="J2065" s="101"/>
      <c r="M2065" s="34"/>
    </row>
    <row r="2066" spans="10:13" s="27" customFormat="1" x14ac:dyDescent="0.25">
      <c r="J2066" s="101"/>
      <c r="M2066" s="34"/>
    </row>
    <row r="2067" spans="10:13" s="27" customFormat="1" x14ac:dyDescent="0.25">
      <c r="J2067" s="101"/>
      <c r="M2067" s="34"/>
    </row>
    <row r="2068" spans="10:13" s="27" customFormat="1" x14ac:dyDescent="0.25">
      <c r="J2068" s="101"/>
      <c r="M2068" s="34"/>
    </row>
    <row r="2069" spans="10:13" s="27" customFormat="1" x14ac:dyDescent="0.25">
      <c r="J2069" s="101"/>
      <c r="M2069" s="34"/>
    </row>
    <row r="2070" spans="10:13" s="27" customFormat="1" x14ac:dyDescent="0.25">
      <c r="J2070" s="101"/>
      <c r="M2070" s="34"/>
    </row>
    <row r="2071" spans="10:13" s="27" customFormat="1" x14ac:dyDescent="0.25">
      <c r="J2071" s="101"/>
      <c r="M2071" s="34"/>
    </row>
    <row r="2072" spans="10:13" s="27" customFormat="1" x14ac:dyDescent="0.25">
      <c r="J2072" s="101"/>
      <c r="M2072" s="34"/>
    </row>
    <row r="2073" spans="10:13" s="27" customFormat="1" x14ac:dyDescent="0.25">
      <c r="J2073" s="101"/>
      <c r="M2073" s="34"/>
    </row>
    <row r="2074" spans="10:13" s="27" customFormat="1" x14ac:dyDescent="0.25">
      <c r="J2074" s="101"/>
      <c r="M2074" s="34"/>
    </row>
    <row r="2075" spans="10:13" s="27" customFormat="1" x14ac:dyDescent="0.25">
      <c r="J2075" s="101"/>
      <c r="M2075" s="34"/>
    </row>
    <row r="2076" spans="10:13" s="27" customFormat="1" x14ac:dyDescent="0.25">
      <c r="J2076" s="101"/>
      <c r="M2076" s="34"/>
    </row>
    <row r="2077" spans="10:13" s="27" customFormat="1" x14ac:dyDescent="0.25">
      <c r="J2077" s="101"/>
      <c r="M2077" s="34"/>
    </row>
    <row r="2078" spans="10:13" s="27" customFormat="1" x14ac:dyDescent="0.25">
      <c r="J2078" s="101"/>
      <c r="M2078" s="34"/>
    </row>
    <row r="2079" spans="10:13" s="27" customFormat="1" x14ac:dyDescent="0.25">
      <c r="J2079" s="101"/>
      <c r="M2079" s="34"/>
    </row>
    <row r="2080" spans="10:13" s="27" customFormat="1" x14ac:dyDescent="0.25">
      <c r="J2080" s="101"/>
      <c r="M2080" s="34"/>
    </row>
    <row r="2081" spans="10:13" s="27" customFormat="1" x14ac:dyDescent="0.25">
      <c r="J2081" s="101"/>
      <c r="M2081" s="34"/>
    </row>
    <row r="2082" spans="10:13" s="27" customFormat="1" x14ac:dyDescent="0.25">
      <c r="J2082" s="101"/>
      <c r="M2082" s="34"/>
    </row>
    <row r="2083" spans="10:13" s="27" customFormat="1" x14ac:dyDescent="0.25">
      <c r="J2083" s="101"/>
      <c r="M2083" s="34"/>
    </row>
    <row r="2084" spans="10:13" s="27" customFormat="1" x14ac:dyDescent="0.25">
      <c r="J2084" s="101"/>
      <c r="M2084" s="34"/>
    </row>
    <row r="2085" spans="10:13" s="27" customFormat="1" x14ac:dyDescent="0.25">
      <c r="J2085" s="101"/>
      <c r="M2085" s="34"/>
    </row>
    <row r="2086" spans="10:13" s="27" customFormat="1" x14ac:dyDescent="0.25">
      <c r="J2086" s="101"/>
      <c r="M2086" s="34"/>
    </row>
    <row r="2087" spans="10:13" s="27" customFormat="1" x14ac:dyDescent="0.25">
      <c r="J2087" s="101"/>
      <c r="M2087" s="34"/>
    </row>
    <row r="2088" spans="10:13" s="27" customFormat="1" x14ac:dyDescent="0.25">
      <c r="J2088" s="101"/>
      <c r="M2088" s="34"/>
    </row>
    <row r="2089" spans="10:13" s="27" customFormat="1" x14ac:dyDescent="0.25">
      <c r="J2089" s="101"/>
      <c r="M2089" s="34"/>
    </row>
    <row r="2090" spans="10:13" s="27" customFormat="1" x14ac:dyDescent="0.25">
      <c r="J2090" s="101"/>
      <c r="M2090" s="34"/>
    </row>
    <row r="2091" spans="10:13" s="27" customFormat="1" x14ac:dyDescent="0.25">
      <c r="J2091" s="101"/>
      <c r="M2091" s="34"/>
    </row>
    <row r="2092" spans="10:13" s="27" customFormat="1" x14ac:dyDescent="0.25">
      <c r="J2092" s="101"/>
      <c r="M2092" s="34"/>
    </row>
    <row r="2093" spans="10:13" s="27" customFormat="1" x14ac:dyDescent="0.25">
      <c r="J2093" s="101"/>
      <c r="M2093" s="34"/>
    </row>
    <row r="2094" spans="10:13" s="27" customFormat="1" x14ac:dyDescent="0.25">
      <c r="J2094" s="101"/>
      <c r="M2094" s="34"/>
    </row>
    <row r="2095" spans="10:13" s="27" customFormat="1" x14ac:dyDescent="0.25">
      <c r="J2095" s="101"/>
      <c r="M2095" s="34"/>
    </row>
    <row r="2096" spans="10:13" s="27" customFormat="1" x14ac:dyDescent="0.25">
      <c r="J2096" s="101"/>
      <c r="M2096" s="34"/>
    </row>
    <row r="2097" spans="10:13" s="27" customFormat="1" x14ac:dyDescent="0.25">
      <c r="J2097" s="101"/>
      <c r="M2097" s="34"/>
    </row>
    <row r="2098" spans="10:13" s="27" customFormat="1" x14ac:dyDescent="0.25">
      <c r="J2098" s="101"/>
      <c r="M2098" s="34"/>
    </row>
    <row r="2099" spans="10:13" s="27" customFormat="1" x14ac:dyDescent="0.25">
      <c r="J2099" s="101"/>
      <c r="M2099" s="34"/>
    </row>
    <row r="2100" spans="10:13" s="27" customFormat="1" x14ac:dyDescent="0.25">
      <c r="J2100" s="101"/>
      <c r="M2100" s="34"/>
    </row>
    <row r="2101" spans="10:13" s="27" customFormat="1" x14ac:dyDescent="0.25">
      <c r="J2101" s="101"/>
      <c r="M2101" s="34"/>
    </row>
    <row r="2102" spans="10:13" s="27" customFormat="1" x14ac:dyDescent="0.25">
      <c r="J2102" s="101"/>
      <c r="M2102" s="34"/>
    </row>
    <row r="2103" spans="10:13" s="27" customFormat="1" x14ac:dyDescent="0.25">
      <c r="J2103" s="101"/>
      <c r="M2103" s="34"/>
    </row>
    <row r="2104" spans="10:13" s="27" customFormat="1" x14ac:dyDescent="0.25">
      <c r="J2104" s="101"/>
      <c r="M2104" s="34"/>
    </row>
    <row r="2105" spans="10:13" s="27" customFormat="1" x14ac:dyDescent="0.25">
      <c r="J2105" s="101"/>
      <c r="M2105" s="34"/>
    </row>
    <row r="2106" spans="10:13" s="27" customFormat="1" x14ac:dyDescent="0.25">
      <c r="J2106" s="101"/>
      <c r="M2106" s="34"/>
    </row>
    <row r="2107" spans="10:13" s="27" customFormat="1" x14ac:dyDescent="0.25">
      <c r="J2107" s="101"/>
      <c r="M2107" s="34"/>
    </row>
    <row r="2108" spans="10:13" s="27" customFormat="1" x14ac:dyDescent="0.25">
      <c r="J2108" s="101"/>
      <c r="M2108" s="34"/>
    </row>
    <row r="2109" spans="10:13" s="27" customFormat="1" x14ac:dyDescent="0.25">
      <c r="J2109" s="101"/>
      <c r="M2109" s="34"/>
    </row>
    <row r="2110" spans="10:13" s="27" customFormat="1" x14ac:dyDescent="0.25">
      <c r="J2110" s="101"/>
      <c r="M2110" s="34"/>
    </row>
    <row r="2111" spans="10:13" s="27" customFormat="1" x14ac:dyDescent="0.25">
      <c r="J2111" s="101"/>
      <c r="M2111" s="34"/>
    </row>
    <row r="2112" spans="10:13" s="27" customFormat="1" x14ac:dyDescent="0.25">
      <c r="J2112" s="101"/>
      <c r="M2112" s="34"/>
    </row>
    <row r="2113" spans="10:13" s="27" customFormat="1" x14ac:dyDescent="0.25">
      <c r="J2113" s="101"/>
      <c r="M2113" s="34"/>
    </row>
    <row r="2114" spans="10:13" s="27" customFormat="1" x14ac:dyDescent="0.25">
      <c r="J2114" s="101"/>
      <c r="M2114" s="34"/>
    </row>
    <row r="2115" spans="10:13" s="27" customFormat="1" x14ac:dyDescent="0.25">
      <c r="J2115" s="101"/>
      <c r="M2115" s="34"/>
    </row>
    <row r="2116" spans="10:13" s="27" customFormat="1" x14ac:dyDescent="0.25">
      <c r="J2116" s="101"/>
      <c r="M2116" s="34"/>
    </row>
    <row r="2117" spans="10:13" s="27" customFormat="1" x14ac:dyDescent="0.25">
      <c r="J2117" s="101"/>
      <c r="M2117" s="34"/>
    </row>
    <row r="2118" spans="10:13" s="27" customFormat="1" x14ac:dyDescent="0.25">
      <c r="J2118" s="101"/>
      <c r="M2118" s="34"/>
    </row>
    <row r="2119" spans="10:13" s="27" customFormat="1" x14ac:dyDescent="0.25">
      <c r="J2119" s="101"/>
      <c r="M2119" s="34"/>
    </row>
    <row r="2120" spans="10:13" s="27" customFormat="1" x14ac:dyDescent="0.25">
      <c r="J2120" s="101"/>
      <c r="M2120" s="34"/>
    </row>
    <row r="2121" spans="10:13" s="27" customFormat="1" x14ac:dyDescent="0.25">
      <c r="J2121" s="101"/>
      <c r="M2121" s="34"/>
    </row>
    <row r="2122" spans="10:13" s="27" customFormat="1" x14ac:dyDescent="0.25">
      <c r="J2122" s="101"/>
      <c r="M2122" s="34"/>
    </row>
    <row r="2123" spans="10:13" s="27" customFormat="1" x14ac:dyDescent="0.25">
      <c r="J2123" s="101"/>
      <c r="M2123" s="34"/>
    </row>
    <row r="2124" spans="10:13" s="27" customFormat="1" x14ac:dyDescent="0.25">
      <c r="J2124" s="101"/>
      <c r="M2124" s="34"/>
    </row>
    <row r="2125" spans="10:13" s="27" customFormat="1" x14ac:dyDescent="0.25">
      <c r="J2125" s="101"/>
      <c r="M2125" s="34"/>
    </row>
    <row r="2126" spans="10:13" s="27" customFormat="1" x14ac:dyDescent="0.25">
      <c r="J2126" s="101"/>
      <c r="M2126" s="34"/>
    </row>
    <row r="2127" spans="10:13" s="27" customFormat="1" x14ac:dyDescent="0.25">
      <c r="J2127" s="101"/>
      <c r="M2127" s="34"/>
    </row>
    <row r="2128" spans="10:13" s="27" customFormat="1" x14ac:dyDescent="0.25">
      <c r="J2128" s="101"/>
      <c r="M2128" s="34"/>
    </row>
    <row r="2129" spans="1:13" s="27" customFormat="1" x14ac:dyDescent="0.25">
      <c r="J2129" s="101"/>
      <c r="M2129" s="34"/>
    </row>
    <row r="2130" spans="1:13" s="27" customFormat="1" x14ac:dyDescent="0.25">
      <c r="J2130" s="101"/>
      <c r="M2130" s="34"/>
    </row>
    <row r="2131" spans="1:13" s="27" customFormat="1" x14ac:dyDescent="0.25">
      <c r="J2131" s="101"/>
      <c r="M2131" s="34"/>
    </row>
    <row r="2132" spans="1:13" s="27" customFormat="1" x14ac:dyDescent="0.25">
      <c r="B2132" s="35"/>
      <c r="C2132" s="35"/>
      <c r="D2132" s="35"/>
      <c r="E2132" s="35"/>
      <c r="F2132" s="35"/>
      <c r="G2132" s="35"/>
      <c r="H2132" s="35"/>
      <c r="I2132" s="35"/>
      <c r="J2132" s="101"/>
      <c r="K2132" s="35"/>
      <c r="M2132" s="34"/>
    </row>
    <row r="2133" spans="1:13" s="27" customFormat="1" x14ac:dyDescent="0.25">
      <c r="A2133" s="35"/>
      <c r="J2133" s="101"/>
      <c r="M2133" s="34"/>
    </row>
    <row r="2134" spans="1:13" s="27" customFormat="1" x14ac:dyDescent="0.25">
      <c r="J2134" s="101"/>
      <c r="M2134" s="34"/>
    </row>
    <row r="2135" spans="1:13" s="27" customFormat="1" x14ac:dyDescent="0.25">
      <c r="J2135" s="101"/>
      <c r="M2135" s="34"/>
    </row>
    <row r="2136" spans="1:13" s="27" customFormat="1" x14ac:dyDescent="0.25">
      <c r="J2136" s="101"/>
      <c r="M2136" s="34"/>
    </row>
    <row r="2137" spans="1:13" s="27" customFormat="1" x14ac:dyDescent="0.25">
      <c r="J2137" s="101"/>
      <c r="M2137" s="34"/>
    </row>
    <row r="2138" spans="1:13" s="27" customFormat="1" x14ac:dyDescent="0.25">
      <c r="J2138" s="101"/>
      <c r="M2138" s="34"/>
    </row>
    <row r="2139" spans="1:13" s="31" customFormat="1" ht="13.8" x14ac:dyDescent="0.25">
      <c r="A2139" s="27"/>
      <c r="B2139" s="27"/>
      <c r="C2139" s="27"/>
      <c r="D2139" s="27"/>
      <c r="E2139" s="27"/>
      <c r="F2139" s="27"/>
      <c r="G2139" s="27"/>
      <c r="H2139" s="27"/>
      <c r="I2139" s="27"/>
      <c r="J2139" s="101"/>
      <c r="K2139" s="27"/>
      <c r="L2139" s="244"/>
      <c r="M2139" s="32"/>
    </row>
    <row r="2140" spans="1:13" s="27" customFormat="1" x14ac:dyDescent="0.25">
      <c r="J2140" s="101"/>
      <c r="L2140" s="245"/>
      <c r="M2140" s="34"/>
    </row>
    <row r="2141" spans="1:13" s="101" customFormat="1" x14ac:dyDescent="0.25">
      <c r="A2141" s="27"/>
      <c r="B2141" s="27"/>
      <c r="C2141" s="27"/>
      <c r="D2141" s="27"/>
      <c r="E2141" s="27"/>
      <c r="F2141" s="27"/>
      <c r="G2141" s="27"/>
      <c r="H2141" s="27"/>
      <c r="I2141" s="27"/>
      <c r="K2141" s="27"/>
      <c r="L2141" s="245"/>
      <c r="M2141" s="100"/>
    </row>
    <row r="2142" spans="1:13" s="101" customFormat="1" x14ac:dyDescent="0.25">
      <c r="A2142" s="27"/>
      <c r="B2142" s="27"/>
      <c r="C2142" s="27"/>
      <c r="D2142" s="27"/>
      <c r="E2142" s="27"/>
      <c r="F2142" s="27"/>
      <c r="G2142" s="27"/>
      <c r="H2142" s="27"/>
      <c r="I2142" s="27"/>
      <c r="K2142" s="27"/>
      <c r="L2142" s="245"/>
      <c r="M2142" s="100"/>
    </row>
    <row r="2143" spans="1:13" s="27" customFormat="1" x14ac:dyDescent="0.25">
      <c r="J2143" s="101"/>
      <c r="L2143" s="245"/>
      <c r="M2143" s="34"/>
    </row>
    <row r="2144" spans="1:13" s="35" customFormat="1" x14ac:dyDescent="0.25">
      <c r="A2144" s="27"/>
      <c r="B2144" s="27"/>
      <c r="C2144" s="27"/>
      <c r="D2144" s="27"/>
      <c r="E2144" s="27"/>
      <c r="F2144" s="27"/>
      <c r="G2144" s="27"/>
      <c r="H2144" s="27"/>
      <c r="I2144" s="27"/>
      <c r="J2144" s="101"/>
      <c r="K2144" s="27"/>
      <c r="L2144" s="245"/>
      <c r="M2144" s="36"/>
    </row>
    <row r="2145" spans="1:13" s="35" customFormat="1" x14ac:dyDescent="0.25">
      <c r="A2145" s="27"/>
      <c r="B2145" s="27"/>
      <c r="C2145" s="27"/>
      <c r="D2145" s="27"/>
      <c r="E2145" s="27"/>
      <c r="F2145" s="27"/>
      <c r="G2145" s="27"/>
      <c r="H2145" s="27"/>
      <c r="I2145" s="27"/>
      <c r="J2145" s="101"/>
      <c r="K2145" s="27"/>
      <c r="L2145" s="245"/>
      <c r="M2145" s="36"/>
    </row>
    <row r="2146" spans="1:13" s="35" customFormat="1" x14ac:dyDescent="0.25">
      <c r="A2146" s="27"/>
      <c r="B2146" s="27"/>
      <c r="C2146" s="27"/>
      <c r="D2146" s="27"/>
      <c r="E2146" s="27"/>
      <c r="F2146" s="27"/>
      <c r="G2146" s="27"/>
      <c r="H2146" s="27"/>
      <c r="I2146" s="27"/>
      <c r="J2146" s="101"/>
      <c r="K2146" s="27"/>
      <c r="L2146" s="245"/>
      <c r="M2146" s="36"/>
    </row>
    <row r="2147" spans="1:13" s="35" customFormat="1" x14ac:dyDescent="0.25">
      <c r="A2147" s="27"/>
      <c r="B2147" s="27"/>
      <c r="C2147" s="27"/>
      <c r="D2147" s="27"/>
      <c r="E2147" s="27"/>
      <c r="F2147" s="27"/>
      <c r="G2147" s="27"/>
      <c r="H2147" s="27"/>
      <c r="I2147" s="27"/>
      <c r="J2147" s="101"/>
      <c r="K2147" s="27"/>
      <c r="L2147" s="245"/>
      <c r="M2147" s="36"/>
    </row>
    <row r="2148" spans="1:13" s="35" customFormat="1" x14ac:dyDescent="0.25">
      <c r="A2148" s="27"/>
      <c r="B2148" s="27"/>
      <c r="C2148" s="27"/>
      <c r="D2148" s="27"/>
      <c r="E2148" s="27"/>
      <c r="F2148" s="27"/>
      <c r="G2148" s="27"/>
      <c r="H2148" s="27"/>
      <c r="I2148" s="27"/>
      <c r="J2148" s="101"/>
      <c r="K2148" s="27"/>
      <c r="L2148" s="245"/>
      <c r="M2148" s="36"/>
    </row>
    <row r="2149" spans="1:13" s="27" customFormat="1" x14ac:dyDescent="0.25">
      <c r="J2149" s="101"/>
      <c r="L2149" s="245"/>
      <c r="M2149" s="34"/>
    </row>
    <row r="2150" spans="1:13" s="27" customFormat="1" x14ac:dyDescent="0.25">
      <c r="J2150" s="101"/>
      <c r="L2150" s="245"/>
      <c r="M2150" s="34"/>
    </row>
    <row r="2151" spans="1:13" s="27" customFormat="1" x14ac:dyDescent="0.25">
      <c r="J2151" s="101"/>
      <c r="L2151" s="245"/>
      <c r="M2151" s="34"/>
    </row>
    <row r="2152" spans="1:13" s="27" customFormat="1" x14ac:dyDescent="0.25">
      <c r="J2152" s="101"/>
      <c r="L2152" s="245"/>
      <c r="M2152" s="34"/>
    </row>
    <row r="2153" spans="1:13" s="27" customFormat="1" x14ac:dyDescent="0.25">
      <c r="J2153" s="101"/>
      <c r="L2153" s="245"/>
      <c r="M2153" s="34"/>
    </row>
    <row r="2154" spans="1:13" s="27" customFormat="1" x14ac:dyDescent="0.25">
      <c r="J2154" s="101"/>
      <c r="L2154" s="245"/>
      <c r="M2154" s="34"/>
    </row>
    <row r="2155" spans="1:13" s="27" customFormat="1" x14ac:dyDescent="0.25">
      <c r="J2155" s="101"/>
      <c r="L2155" s="245"/>
      <c r="M2155" s="34"/>
    </row>
    <row r="2156" spans="1:13" s="27" customFormat="1" x14ac:dyDescent="0.25">
      <c r="J2156" s="101"/>
      <c r="L2156" s="245"/>
      <c r="M2156" s="34"/>
    </row>
    <row r="2157" spans="1:13" s="238" customFormat="1" x14ac:dyDescent="0.25">
      <c r="A2157" s="27"/>
      <c r="B2157" s="27"/>
      <c r="C2157" s="27"/>
      <c r="D2157" s="27"/>
      <c r="E2157" s="27"/>
      <c r="F2157" s="27"/>
      <c r="G2157" s="27"/>
      <c r="H2157" s="27"/>
      <c r="I2157" s="27"/>
      <c r="J2157" s="101"/>
      <c r="K2157" s="27"/>
      <c r="L2157" s="245"/>
      <c r="M2157" s="254"/>
    </row>
    <row r="2158" spans="1:13" s="238" customFormat="1" x14ac:dyDescent="0.25">
      <c r="A2158" s="27"/>
      <c r="B2158" s="27"/>
      <c r="C2158" s="27"/>
      <c r="D2158" s="27"/>
      <c r="E2158" s="27"/>
      <c r="F2158" s="27"/>
      <c r="G2158" s="27"/>
      <c r="H2158" s="27"/>
      <c r="I2158" s="27"/>
      <c r="J2158" s="101"/>
      <c r="K2158" s="27"/>
      <c r="L2158" s="245"/>
      <c r="M2158" s="254"/>
    </row>
    <row r="2159" spans="1:13" s="238" customFormat="1" x14ac:dyDescent="0.25">
      <c r="A2159" s="27"/>
      <c r="B2159" s="27"/>
      <c r="C2159" s="27"/>
      <c r="D2159" s="27"/>
      <c r="E2159" s="27"/>
      <c r="F2159" s="27"/>
      <c r="G2159" s="27"/>
      <c r="H2159" s="27"/>
      <c r="I2159" s="27"/>
      <c r="J2159" s="101"/>
      <c r="K2159" s="27"/>
      <c r="L2159" s="245"/>
      <c r="M2159" s="254"/>
    </row>
    <row r="2160" spans="1:13" s="238" customFormat="1" x14ac:dyDescent="0.25">
      <c r="A2160" s="27"/>
      <c r="B2160" s="27"/>
      <c r="C2160" s="27"/>
      <c r="D2160" s="27"/>
      <c r="E2160" s="27"/>
      <c r="F2160" s="27"/>
      <c r="G2160" s="27"/>
      <c r="H2160" s="27"/>
      <c r="I2160" s="27"/>
      <c r="J2160" s="101"/>
      <c r="K2160" s="27"/>
      <c r="L2160" s="245"/>
      <c r="M2160" s="254"/>
    </row>
    <row r="2161" spans="1:13" s="238" customFormat="1" x14ac:dyDescent="0.25">
      <c r="A2161" s="27"/>
      <c r="B2161" s="27"/>
      <c r="C2161" s="27"/>
      <c r="D2161" s="27"/>
      <c r="E2161" s="27"/>
      <c r="F2161" s="27"/>
      <c r="G2161" s="27"/>
      <c r="H2161" s="27"/>
      <c r="I2161" s="27"/>
      <c r="J2161" s="101"/>
      <c r="K2161" s="27"/>
      <c r="L2161" s="245"/>
      <c r="M2161" s="254"/>
    </row>
    <row r="2162" spans="1:13" s="238" customFormat="1" x14ac:dyDescent="0.25">
      <c r="A2162" s="27"/>
      <c r="B2162" s="27"/>
      <c r="C2162" s="27"/>
      <c r="D2162" s="27"/>
      <c r="E2162" s="27"/>
      <c r="F2162" s="27"/>
      <c r="G2162" s="27"/>
      <c r="H2162" s="27"/>
      <c r="I2162" s="27"/>
      <c r="J2162" s="101"/>
      <c r="K2162" s="27"/>
      <c r="L2162" s="245"/>
      <c r="M2162" s="254"/>
    </row>
    <row r="2163" spans="1:13" s="238" customFormat="1" x14ac:dyDescent="0.25">
      <c r="A2163" s="27"/>
      <c r="B2163" s="27"/>
      <c r="C2163" s="27"/>
      <c r="D2163" s="27"/>
      <c r="E2163" s="27"/>
      <c r="F2163" s="27"/>
      <c r="G2163" s="27"/>
      <c r="H2163" s="27"/>
      <c r="I2163" s="27"/>
      <c r="J2163" s="101"/>
      <c r="K2163" s="27"/>
      <c r="L2163" s="245"/>
      <c r="M2163" s="254"/>
    </row>
    <row r="2164" spans="1:13" s="27" customFormat="1" x14ac:dyDescent="0.25">
      <c r="J2164" s="101"/>
      <c r="L2164" s="245"/>
      <c r="M2164" s="34"/>
    </row>
    <row r="2165" spans="1:13" s="27" customFormat="1" x14ac:dyDescent="0.25">
      <c r="J2165" s="101"/>
      <c r="L2165" s="245"/>
      <c r="M2165" s="34"/>
    </row>
    <row r="2166" spans="1:13" s="27" customFormat="1" x14ac:dyDescent="0.25">
      <c r="J2166" s="101"/>
      <c r="L2166" s="245"/>
      <c r="M2166" s="34"/>
    </row>
    <row r="2167" spans="1:13" s="27" customFormat="1" x14ac:dyDescent="0.25">
      <c r="J2167" s="101"/>
      <c r="L2167" s="245"/>
      <c r="M2167" s="34"/>
    </row>
    <row r="2168" spans="1:13" s="27" customFormat="1" x14ac:dyDescent="0.25">
      <c r="J2168" s="101"/>
      <c r="L2168" s="245"/>
      <c r="M2168" s="34"/>
    </row>
    <row r="2169" spans="1:13" s="27" customFormat="1" ht="22.5" customHeight="1" x14ac:dyDescent="0.25">
      <c r="J2169" s="101"/>
      <c r="L2169" s="245"/>
      <c r="M2169" s="34"/>
    </row>
    <row r="2170" spans="1:13" s="27" customFormat="1" ht="16.5" customHeight="1" x14ac:dyDescent="0.25">
      <c r="J2170" s="101"/>
      <c r="L2170" s="245"/>
      <c r="M2170" s="34"/>
    </row>
    <row r="2171" spans="1:13" s="101" customFormat="1" x14ac:dyDescent="0.25">
      <c r="A2171" s="27"/>
      <c r="B2171" s="27"/>
      <c r="C2171" s="27"/>
      <c r="D2171" s="27"/>
      <c r="E2171" s="27"/>
      <c r="F2171" s="27"/>
      <c r="G2171" s="27"/>
      <c r="H2171" s="27"/>
      <c r="I2171" s="27"/>
      <c r="K2171" s="27"/>
      <c r="L2171" s="245"/>
      <c r="M2171" s="100"/>
    </row>
    <row r="2172" spans="1:13" s="101" customFormat="1" x14ac:dyDescent="0.25">
      <c r="A2172" s="27"/>
      <c r="B2172" s="27"/>
      <c r="C2172" s="27"/>
      <c r="D2172" s="27"/>
      <c r="E2172" s="27"/>
      <c r="F2172" s="27"/>
      <c r="G2172" s="27"/>
      <c r="H2172" s="27"/>
      <c r="I2172" s="27"/>
      <c r="K2172" s="27"/>
      <c r="L2172" s="245"/>
      <c r="M2172" s="100"/>
    </row>
    <row r="2173" spans="1:13" s="101" customFormat="1" x14ac:dyDescent="0.25">
      <c r="A2173" s="27"/>
      <c r="B2173" s="27"/>
      <c r="C2173" s="27"/>
      <c r="D2173" s="27"/>
      <c r="E2173" s="27"/>
      <c r="F2173" s="27"/>
      <c r="G2173" s="27"/>
      <c r="H2173" s="27"/>
      <c r="I2173" s="27"/>
      <c r="K2173" s="27"/>
      <c r="L2173" s="245"/>
      <c r="M2173" s="100"/>
    </row>
    <row r="2174" spans="1:13" s="101" customFormat="1" x14ac:dyDescent="0.25">
      <c r="A2174" s="27"/>
      <c r="B2174" s="27"/>
      <c r="C2174" s="27"/>
      <c r="D2174" s="27"/>
      <c r="E2174" s="27"/>
      <c r="F2174" s="27"/>
      <c r="G2174" s="27"/>
      <c r="H2174" s="27"/>
      <c r="I2174" s="27"/>
      <c r="K2174" s="27"/>
      <c r="L2174" s="245"/>
      <c r="M2174" s="100"/>
    </row>
    <row r="2175" spans="1:13" s="101" customFormat="1" x14ac:dyDescent="0.25">
      <c r="A2175" s="27"/>
      <c r="B2175" s="27"/>
      <c r="C2175" s="27"/>
      <c r="D2175" s="27"/>
      <c r="E2175" s="27"/>
      <c r="F2175" s="27"/>
      <c r="G2175" s="27"/>
      <c r="H2175" s="27"/>
      <c r="I2175" s="27"/>
      <c r="K2175" s="27"/>
      <c r="L2175" s="245"/>
      <c r="M2175" s="100"/>
    </row>
    <row r="2176" spans="1:13" s="101" customFormat="1" x14ac:dyDescent="0.25">
      <c r="A2176" s="27"/>
      <c r="B2176" s="27"/>
      <c r="C2176" s="27"/>
      <c r="D2176" s="27"/>
      <c r="E2176" s="27"/>
      <c r="F2176" s="27"/>
      <c r="G2176" s="27"/>
      <c r="H2176" s="27"/>
      <c r="I2176" s="27"/>
      <c r="K2176" s="27"/>
      <c r="L2176" s="245"/>
      <c r="M2176" s="100"/>
    </row>
    <row r="2177" spans="1:13" s="101" customFormat="1" x14ac:dyDescent="0.25">
      <c r="A2177" s="27"/>
      <c r="B2177" s="27"/>
      <c r="C2177" s="27"/>
      <c r="D2177" s="27"/>
      <c r="E2177" s="27"/>
      <c r="F2177" s="27"/>
      <c r="G2177" s="27"/>
      <c r="H2177" s="27"/>
      <c r="I2177" s="27"/>
      <c r="K2177" s="27"/>
      <c r="L2177" s="245"/>
      <c r="M2177" s="100"/>
    </row>
    <row r="2178" spans="1:13" s="101" customFormat="1" x14ac:dyDescent="0.25">
      <c r="A2178" s="27"/>
      <c r="B2178" s="27"/>
      <c r="C2178" s="27"/>
      <c r="D2178" s="27"/>
      <c r="E2178" s="27"/>
      <c r="F2178" s="27"/>
      <c r="G2178" s="27"/>
      <c r="H2178" s="27"/>
      <c r="I2178" s="27"/>
      <c r="K2178" s="27"/>
      <c r="L2178" s="245"/>
      <c r="M2178" s="100"/>
    </row>
    <row r="2179" spans="1:13" s="101" customFormat="1" x14ac:dyDescent="0.25">
      <c r="A2179" s="27"/>
      <c r="B2179" s="27"/>
      <c r="C2179" s="27"/>
      <c r="D2179" s="27"/>
      <c r="E2179" s="27"/>
      <c r="F2179" s="27"/>
      <c r="G2179" s="27"/>
      <c r="H2179" s="27"/>
      <c r="I2179" s="27"/>
      <c r="K2179" s="27"/>
      <c r="L2179" s="245"/>
      <c r="M2179" s="100"/>
    </row>
    <row r="2180" spans="1:13" s="101" customFormat="1" x14ac:dyDescent="0.25">
      <c r="A2180" s="27"/>
      <c r="B2180" s="27"/>
      <c r="C2180" s="27"/>
      <c r="D2180" s="27"/>
      <c r="E2180" s="27"/>
      <c r="F2180" s="27"/>
      <c r="G2180" s="27"/>
      <c r="H2180" s="27"/>
      <c r="I2180" s="27"/>
      <c r="K2180" s="27"/>
      <c r="L2180" s="245"/>
      <c r="M2180" s="100"/>
    </row>
    <row r="2181" spans="1:13" s="101" customFormat="1" x14ac:dyDescent="0.25">
      <c r="A2181" s="27"/>
      <c r="B2181" s="27"/>
      <c r="C2181" s="27"/>
      <c r="D2181" s="27"/>
      <c r="E2181" s="27"/>
      <c r="F2181" s="27"/>
      <c r="G2181" s="27"/>
      <c r="H2181" s="27"/>
      <c r="I2181" s="27"/>
      <c r="K2181" s="27"/>
      <c r="L2181" s="245"/>
      <c r="M2181" s="100"/>
    </row>
    <row r="2182" spans="1:13" s="101" customFormat="1" x14ac:dyDescent="0.25">
      <c r="A2182" s="27"/>
      <c r="B2182" s="27"/>
      <c r="C2182" s="27"/>
      <c r="D2182" s="27"/>
      <c r="E2182" s="27"/>
      <c r="F2182" s="27"/>
      <c r="G2182" s="27"/>
      <c r="H2182" s="27"/>
      <c r="I2182" s="27"/>
      <c r="K2182" s="27"/>
      <c r="L2182" s="245"/>
      <c r="M2182" s="100"/>
    </row>
    <row r="2183" spans="1:13" s="101" customFormat="1" x14ac:dyDescent="0.25">
      <c r="A2183" s="27"/>
      <c r="B2183" s="27"/>
      <c r="C2183" s="27"/>
      <c r="D2183" s="27"/>
      <c r="E2183" s="27"/>
      <c r="F2183" s="27"/>
      <c r="G2183" s="27"/>
      <c r="H2183" s="27"/>
      <c r="I2183" s="27"/>
      <c r="K2183" s="27"/>
      <c r="L2183" s="245"/>
      <c r="M2183" s="100"/>
    </row>
    <row r="2184" spans="1:13" s="101" customFormat="1" x14ac:dyDescent="0.25">
      <c r="A2184" s="27"/>
      <c r="B2184" s="27"/>
      <c r="C2184" s="27"/>
      <c r="D2184" s="27"/>
      <c r="E2184" s="27"/>
      <c r="F2184" s="27"/>
      <c r="G2184" s="27"/>
      <c r="H2184" s="27"/>
      <c r="I2184" s="27"/>
      <c r="K2184" s="27"/>
      <c r="L2184" s="245"/>
      <c r="M2184" s="100"/>
    </row>
    <row r="2185" spans="1:13" s="101" customFormat="1" x14ac:dyDescent="0.25">
      <c r="A2185" s="27"/>
      <c r="B2185" s="27"/>
      <c r="C2185" s="27"/>
      <c r="D2185" s="27"/>
      <c r="E2185" s="27"/>
      <c r="F2185" s="27"/>
      <c r="G2185" s="27"/>
      <c r="H2185" s="27"/>
      <c r="I2185" s="27"/>
      <c r="K2185" s="27"/>
      <c r="L2185" s="245"/>
      <c r="M2185" s="100"/>
    </row>
    <row r="2186" spans="1:13" s="101" customFormat="1" x14ac:dyDescent="0.25">
      <c r="A2186" s="27"/>
      <c r="B2186" s="27"/>
      <c r="C2186" s="27"/>
      <c r="D2186" s="27"/>
      <c r="E2186" s="27"/>
      <c r="F2186" s="27"/>
      <c r="G2186" s="27"/>
      <c r="H2186" s="27"/>
      <c r="I2186" s="27"/>
      <c r="K2186" s="27"/>
      <c r="L2186" s="245"/>
      <c r="M2186" s="100"/>
    </row>
    <row r="2187" spans="1:13" s="101" customFormat="1" x14ac:dyDescent="0.25">
      <c r="A2187" s="27"/>
      <c r="B2187" s="27"/>
      <c r="C2187" s="27"/>
      <c r="D2187" s="27"/>
      <c r="E2187" s="27"/>
      <c r="F2187" s="27"/>
      <c r="G2187" s="27"/>
      <c r="H2187" s="27"/>
      <c r="I2187" s="27"/>
      <c r="K2187" s="27"/>
      <c r="L2187" s="245"/>
      <c r="M2187" s="100"/>
    </row>
    <row r="2188" spans="1:13" s="101" customFormat="1" x14ac:dyDescent="0.25">
      <c r="A2188" s="27"/>
      <c r="B2188" s="27"/>
      <c r="C2188" s="27"/>
      <c r="D2188" s="27"/>
      <c r="E2188" s="27"/>
      <c r="F2188" s="27"/>
      <c r="G2188" s="27"/>
      <c r="H2188" s="27"/>
      <c r="I2188" s="27"/>
      <c r="K2188" s="27"/>
      <c r="L2188" s="245"/>
      <c r="M2188" s="100"/>
    </row>
    <row r="2189" spans="1:13" s="101" customFormat="1" x14ac:dyDescent="0.25">
      <c r="A2189" s="27"/>
      <c r="B2189" s="27"/>
      <c r="C2189" s="27"/>
      <c r="D2189" s="27"/>
      <c r="E2189" s="27"/>
      <c r="F2189" s="27"/>
      <c r="G2189" s="27"/>
      <c r="H2189" s="27"/>
      <c r="I2189" s="27"/>
      <c r="K2189" s="27"/>
      <c r="L2189" s="245"/>
      <c r="M2189" s="100"/>
    </row>
    <row r="2190" spans="1:13" s="101" customFormat="1" x14ac:dyDescent="0.25">
      <c r="A2190" s="27"/>
      <c r="B2190" s="27"/>
      <c r="C2190" s="27"/>
      <c r="D2190" s="27"/>
      <c r="E2190" s="27"/>
      <c r="F2190" s="27"/>
      <c r="G2190" s="27"/>
      <c r="H2190" s="27"/>
      <c r="I2190" s="27"/>
      <c r="K2190" s="27"/>
      <c r="L2190" s="245"/>
      <c r="M2190" s="100"/>
    </row>
    <row r="2191" spans="1:13" s="101" customFormat="1" x14ac:dyDescent="0.25">
      <c r="A2191" s="27"/>
      <c r="B2191" s="27"/>
      <c r="C2191" s="27"/>
      <c r="D2191" s="27"/>
      <c r="E2191" s="27"/>
      <c r="F2191" s="27"/>
      <c r="G2191" s="27"/>
      <c r="H2191" s="27"/>
      <c r="I2191" s="27"/>
      <c r="K2191" s="27"/>
      <c r="L2191" s="245"/>
      <c r="M2191" s="100"/>
    </row>
    <row r="2192" spans="1:13" s="101" customFormat="1" x14ac:dyDescent="0.25">
      <c r="A2192" s="27"/>
      <c r="B2192" s="27"/>
      <c r="C2192" s="27"/>
      <c r="D2192" s="27"/>
      <c r="E2192" s="27"/>
      <c r="F2192" s="27"/>
      <c r="G2192" s="27"/>
      <c r="H2192" s="27"/>
      <c r="I2192" s="27"/>
      <c r="K2192" s="27"/>
      <c r="L2192" s="245"/>
      <c r="M2192" s="100"/>
    </row>
    <row r="2193" spans="1:13" s="101" customFormat="1" x14ac:dyDescent="0.25">
      <c r="A2193" s="27"/>
      <c r="B2193" s="27"/>
      <c r="C2193" s="27"/>
      <c r="D2193" s="27"/>
      <c r="E2193" s="27"/>
      <c r="F2193" s="27"/>
      <c r="G2193" s="27"/>
      <c r="H2193" s="27"/>
      <c r="I2193" s="27"/>
      <c r="K2193" s="27"/>
      <c r="L2193" s="245"/>
      <c r="M2193" s="100"/>
    </row>
    <row r="2194" spans="1:13" s="101" customFormat="1" x14ac:dyDescent="0.25">
      <c r="A2194" s="27"/>
      <c r="B2194" s="27"/>
      <c r="C2194" s="27"/>
      <c r="D2194" s="27"/>
      <c r="E2194" s="27"/>
      <c r="F2194" s="27"/>
      <c r="G2194" s="27"/>
      <c r="H2194" s="27"/>
      <c r="I2194" s="27"/>
      <c r="K2194" s="27"/>
      <c r="L2194" s="245"/>
      <c r="M2194" s="100"/>
    </row>
    <row r="2195" spans="1:13" s="101" customFormat="1" x14ac:dyDescent="0.25">
      <c r="A2195" s="27"/>
      <c r="B2195" s="27"/>
      <c r="C2195" s="27"/>
      <c r="D2195" s="27"/>
      <c r="E2195" s="27"/>
      <c r="F2195" s="27"/>
      <c r="G2195" s="27"/>
      <c r="H2195" s="27"/>
      <c r="I2195" s="27"/>
      <c r="K2195" s="27"/>
      <c r="L2195" s="245"/>
      <c r="M2195" s="100"/>
    </row>
    <row r="2196" spans="1:13" s="101" customFormat="1" x14ac:dyDescent="0.25">
      <c r="A2196" s="27"/>
      <c r="B2196" s="27"/>
      <c r="C2196" s="27"/>
      <c r="D2196" s="27"/>
      <c r="E2196" s="27"/>
      <c r="F2196" s="27"/>
      <c r="G2196" s="27"/>
      <c r="H2196" s="27"/>
      <c r="I2196" s="27"/>
      <c r="K2196" s="27"/>
      <c r="L2196" s="245"/>
      <c r="M2196" s="100"/>
    </row>
    <row r="2197" spans="1:13" s="101" customFormat="1" x14ac:dyDescent="0.25">
      <c r="A2197" s="27"/>
      <c r="B2197" s="27"/>
      <c r="C2197" s="27"/>
      <c r="D2197" s="27"/>
      <c r="E2197" s="27"/>
      <c r="F2197" s="27"/>
      <c r="G2197" s="27"/>
      <c r="H2197" s="27"/>
      <c r="I2197" s="27"/>
      <c r="K2197" s="27"/>
      <c r="L2197" s="245"/>
      <c r="M2197" s="100"/>
    </row>
    <row r="2198" spans="1:13" s="101" customFormat="1" x14ac:dyDescent="0.25">
      <c r="A2198" s="27"/>
      <c r="B2198" s="27"/>
      <c r="C2198" s="27"/>
      <c r="D2198" s="27"/>
      <c r="E2198" s="27"/>
      <c r="F2198" s="27"/>
      <c r="G2198" s="27"/>
      <c r="H2198" s="27"/>
      <c r="I2198" s="27"/>
      <c r="K2198" s="27"/>
      <c r="L2198" s="245"/>
      <c r="M2198" s="100"/>
    </row>
    <row r="2199" spans="1:13" s="101" customFormat="1" x14ac:dyDescent="0.25">
      <c r="A2199" s="27"/>
      <c r="B2199" s="27"/>
      <c r="C2199" s="27"/>
      <c r="D2199" s="27"/>
      <c r="E2199" s="27"/>
      <c r="F2199" s="27"/>
      <c r="G2199" s="27"/>
      <c r="H2199" s="27"/>
      <c r="I2199" s="27"/>
      <c r="K2199" s="27"/>
      <c r="L2199" s="245"/>
      <c r="M2199" s="100"/>
    </row>
    <row r="2200" spans="1:13" s="101" customFormat="1" x14ac:dyDescent="0.25">
      <c r="A2200" s="27"/>
      <c r="B2200" s="27"/>
      <c r="C2200" s="27"/>
      <c r="D2200" s="27"/>
      <c r="E2200" s="27"/>
      <c r="F2200" s="27"/>
      <c r="G2200" s="27"/>
      <c r="H2200" s="27"/>
      <c r="I2200" s="27"/>
      <c r="K2200" s="27"/>
      <c r="L2200" s="245"/>
      <c r="M2200" s="100"/>
    </row>
    <row r="2201" spans="1:13" s="101" customFormat="1" x14ac:dyDescent="0.25">
      <c r="A2201" s="27"/>
      <c r="B2201" s="27"/>
      <c r="C2201" s="27"/>
      <c r="D2201" s="27"/>
      <c r="E2201" s="27"/>
      <c r="F2201" s="27"/>
      <c r="G2201" s="27"/>
      <c r="H2201" s="27"/>
      <c r="I2201" s="27"/>
      <c r="K2201" s="27"/>
      <c r="L2201" s="245"/>
      <c r="M2201" s="100"/>
    </row>
    <row r="2202" spans="1:13" s="101" customFormat="1" x14ac:dyDescent="0.25">
      <c r="A2202" s="27"/>
      <c r="B2202" s="27"/>
      <c r="C2202" s="27"/>
      <c r="D2202" s="27"/>
      <c r="E2202" s="27"/>
      <c r="F2202" s="27"/>
      <c r="G2202" s="27"/>
      <c r="H2202" s="27"/>
      <c r="I2202" s="27"/>
      <c r="K2202" s="27"/>
      <c r="L2202" s="245"/>
      <c r="M2202" s="100"/>
    </row>
    <row r="2203" spans="1:13" s="101" customFormat="1" x14ac:dyDescent="0.25">
      <c r="A2203" s="27"/>
      <c r="B2203" s="27"/>
      <c r="C2203" s="27"/>
      <c r="D2203" s="27"/>
      <c r="E2203" s="27"/>
      <c r="F2203" s="27"/>
      <c r="G2203" s="27"/>
      <c r="H2203" s="27"/>
      <c r="I2203" s="27"/>
      <c r="K2203" s="27"/>
      <c r="L2203" s="245"/>
      <c r="M2203" s="100"/>
    </row>
    <row r="2204" spans="1:13" s="101" customFormat="1" x14ac:dyDescent="0.25">
      <c r="A2204" s="27"/>
      <c r="B2204" s="27"/>
      <c r="C2204" s="27"/>
      <c r="D2204" s="27"/>
      <c r="E2204" s="27"/>
      <c r="F2204" s="27"/>
      <c r="G2204" s="27"/>
      <c r="H2204" s="27"/>
      <c r="I2204" s="27"/>
      <c r="K2204" s="27"/>
      <c r="L2204" s="245"/>
      <c r="M2204" s="100"/>
    </row>
    <row r="2205" spans="1:13" s="101" customFormat="1" x14ac:dyDescent="0.25">
      <c r="A2205" s="27"/>
      <c r="B2205" s="27"/>
      <c r="C2205" s="27"/>
      <c r="D2205" s="27"/>
      <c r="E2205" s="27"/>
      <c r="F2205" s="27"/>
      <c r="G2205" s="27"/>
      <c r="H2205" s="27"/>
      <c r="I2205" s="27"/>
      <c r="K2205" s="27"/>
      <c r="L2205" s="245"/>
      <c r="M2205" s="100"/>
    </row>
    <row r="2206" spans="1:13" s="101" customFormat="1" x14ac:dyDescent="0.25">
      <c r="A2206" s="27"/>
      <c r="B2206" s="27"/>
      <c r="C2206" s="27"/>
      <c r="D2206" s="27"/>
      <c r="E2206" s="27"/>
      <c r="F2206" s="27"/>
      <c r="G2206" s="27"/>
      <c r="H2206" s="27"/>
      <c r="I2206" s="27"/>
      <c r="K2206" s="27"/>
      <c r="L2206" s="245"/>
      <c r="M2206" s="100"/>
    </row>
    <row r="2207" spans="1:13" s="101" customFormat="1" x14ac:dyDescent="0.25">
      <c r="A2207" s="27"/>
      <c r="B2207" s="27"/>
      <c r="C2207" s="27"/>
      <c r="D2207" s="27"/>
      <c r="E2207" s="27"/>
      <c r="F2207" s="27"/>
      <c r="G2207" s="27"/>
      <c r="H2207" s="27"/>
      <c r="I2207" s="27"/>
      <c r="K2207" s="27"/>
      <c r="L2207" s="245"/>
      <c r="M2207" s="100"/>
    </row>
    <row r="2208" spans="1:13" s="101" customFormat="1" x14ac:dyDescent="0.25">
      <c r="A2208" s="27"/>
      <c r="B2208" s="27"/>
      <c r="C2208" s="27"/>
      <c r="D2208" s="27"/>
      <c r="E2208" s="27"/>
      <c r="F2208" s="27"/>
      <c r="G2208" s="27"/>
      <c r="H2208" s="27"/>
      <c r="I2208" s="27"/>
      <c r="K2208" s="27"/>
      <c r="L2208" s="245"/>
      <c r="M2208" s="100"/>
    </row>
    <row r="2209" spans="1:13" s="101" customFormat="1" x14ac:dyDescent="0.25">
      <c r="A2209" s="27"/>
      <c r="B2209" s="27"/>
      <c r="C2209" s="27"/>
      <c r="D2209" s="27"/>
      <c r="E2209" s="27"/>
      <c r="F2209" s="27"/>
      <c r="G2209" s="27"/>
      <c r="H2209" s="27"/>
      <c r="I2209" s="27"/>
      <c r="K2209" s="27"/>
      <c r="L2209" s="245"/>
      <c r="M2209" s="100"/>
    </row>
    <row r="2210" spans="1:13" s="101" customFormat="1" x14ac:dyDescent="0.25">
      <c r="A2210" s="27"/>
      <c r="B2210" s="27"/>
      <c r="C2210" s="27"/>
      <c r="D2210" s="27"/>
      <c r="E2210" s="27"/>
      <c r="F2210" s="27"/>
      <c r="G2210" s="27"/>
      <c r="H2210" s="27"/>
      <c r="I2210" s="27"/>
      <c r="K2210" s="27"/>
      <c r="L2210" s="245"/>
      <c r="M2210" s="100"/>
    </row>
    <row r="2211" spans="1:13" s="101" customFormat="1" x14ac:dyDescent="0.25">
      <c r="A2211" s="27"/>
      <c r="B2211" s="27"/>
      <c r="C2211" s="27"/>
      <c r="D2211" s="27"/>
      <c r="E2211" s="27"/>
      <c r="F2211" s="27"/>
      <c r="G2211" s="27"/>
      <c r="H2211" s="27"/>
      <c r="I2211" s="27"/>
      <c r="K2211" s="27"/>
      <c r="L2211" s="245"/>
      <c r="M2211" s="100"/>
    </row>
    <row r="2212" spans="1:13" s="101" customFormat="1" x14ac:dyDescent="0.25">
      <c r="A2212" s="27"/>
      <c r="B2212" s="27"/>
      <c r="C2212" s="27"/>
      <c r="D2212" s="27"/>
      <c r="E2212" s="27"/>
      <c r="F2212" s="27"/>
      <c r="G2212" s="27"/>
      <c r="H2212" s="27"/>
      <c r="I2212" s="27"/>
      <c r="K2212" s="27"/>
      <c r="L2212" s="245"/>
      <c r="M2212" s="100"/>
    </row>
    <row r="2213" spans="1:13" s="101" customFormat="1" x14ac:dyDescent="0.25">
      <c r="A2213" s="27"/>
      <c r="B2213" s="27"/>
      <c r="C2213" s="27"/>
      <c r="D2213" s="27"/>
      <c r="E2213" s="27"/>
      <c r="F2213" s="27"/>
      <c r="G2213" s="27"/>
      <c r="H2213" s="27"/>
      <c r="I2213" s="27"/>
      <c r="K2213" s="27"/>
      <c r="L2213" s="245"/>
      <c r="M2213" s="100"/>
    </row>
    <row r="2214" spans="1:13" s="35" customFormat="1" x14ac:dyDescent="0.25">
      <c r="A2214" s="27"/>
      <c r="B2214" s="27"/>
      <c r="C2214" s="27"/>
      <c r="D2214" s="27"/>
      <c r="E2214" s="27"/>
      <c r="F2214" s="27"/>
      <c r="G2214" s="27"/>
      <c r="H2214" s="27"/>
      <c r="I2214" s="27"/>
      <c r="J2214" s="101"/>
      <c r="K2214" s="27"/>
      <c r="L2214" s="245"/>
      <c r="M2214" s="36"/>
    </row>
    <row r="2215" spans="1:13" s="35" customFormat="1" x14ac:dyDescent="0.25">
      <c r="A2215" s="27"/>
      <c r="B2215" s="27"/>
      <c r="C2215" s="27"/>
      <c r="D2215" s="27"/>
      <c r="E2215" s="27"/>
      <c r="F2215" s="27"/>
      <c r="G2215" s="27"/>
      <c r="H2215" s="27"/>
      <c r="I2215" s="27"/>
      <c r="J2215" s="101"/>
      <c r="K2215" s="27"/>
      <c r="L2215" s="245"/>
      <c r="M2215" s="36"/>
    </row>
    <row r="2216" spans="1:13" s="35" customFormat="1" x14ac:dyDescent="0.25">
      <c r="A2216" s="27"/>
      <c r="B2216" s="27"/>
      <c r="C2216" s="27"/>
      <c r="D2216" s="27"/>
      <c r="E2216" s="27"/>
      <c r="F2216" s="27"/>
      <c r="G2216" s="27"/>
      <c r="H2216" s="27"/>
      <c r="I2216" s="27"/>
      <c r="J2216" s="101"/>
      <c r="K2216" s="27"/>
      <c r="L2216" s="245"/>
      <c r="M2216" s="36"/>
    </row>
    <row r="2217" spans="1:13" s="35" customFormat="1" x14ac:dyDescent="0.25">
      <c r="A2217" s="27"/>
      <c r="B2217" s="27"/>
      <c r="C2217" s="27"/>
      <c r="D2217" s="27"/>
      <c r="E2217" s="27"/>
      <c r="F2217" s="27"/>
      <c r="G2217" s="27"/>
      <c r="H2217" s="27"/>
      <c r="I2217" s="27"/>
      <c r="J2217" s="101"/>
      <c r="K2217" s="27"/>
      <c r="L2217" s="245"/>
      <c r="M2217" s="36"/>
    </row>
    <row r="2218" spans="1:13" s="27" customFormat="1" x14ac:dyDescent="0.25">
      <c r="J2218" s="101"/>
      <c r="L2218" s="245"/>
      <c r="M2218" s="34"/>
    </row>
    <row r="2219" spans="1:13" s="27" customFormat="1" x14ac:dyDescent="0.25">
      <c r="J2219" s="101"/>
      <c r="L2219" s="245"/>
      <c r="M2219" s="34"/>
    </row>
    <row r="2220" spans="1:13" s="27" customFormat="1" x14ac:dyDescent="0.25">
      <c r="J2220" s="101"/>
      <c r="L2220" s="245"/>
      <c r="M2220" s="34"/>
    </row>
    <row r="2221" spans="1:13" s="27" customFormat="1" x14ac:dyDescent="0.25">
      <c r="J2221" s="101"/>
      <c r="L2221" s="245"/>
      <c r="M2221" s="34"/>
    </row>
    <row r="2222" spans="1:13" s="27" customFormat="1" x14ac:dyDescent="0.25">
      <c r="J2222" s="101"/>
      <c r="L2222" s="245"/>
      <c r="M2222" s="34"/>
    </row>
    <row r="2223" spans="1:13" s="27" customFormat="1" x14ac:dyDescent="0.25">
      <c r="J2223" s="101"/>
      <c r="L2223" s="245"/>
      <c r="M2223" s="34"/>
    </row>
    <row r="2224" spans="1:13" s="27" customFormat="1" x14ac:dyDescent="0.25">
      <c r="J2224" s="101"/>
      <c r="L2224" s="245"/>
      <c r="M2224" s="34"/>
    </row>
    <row r="2225" spans="10:13" s="27" customFormat="1" x14ac:dyDescent="0.25">
      <c r="J2225" s="101"/>
      <c r="L2225" s="245"/>
      <c r="M2225" s="34"/>
    </row>
    <row r="2226" spans="10:13" s="27" customFormat="1" x14ac:dyDescent="0.25">
      <c r="J2226" s="101"/>
      <c r="L2226" s="245"/>
      <c r="M2226" s="34"/>
    </row>
    <row r="2227" spans="10:13" s="27" customFormat="1" x14ac:dyDescent="0.25">
      <c r="J2227" s="101"/>
      <c r="L2227" s="245"/>
      <c r="M2227" s="34"/>
    </row>
    <row r="2228" spans="10:13" s="27" customFormat="1" x14ac:dyDescent="0.25">
      <c r="J2228" s="101"/>
      <c r="L2228" s="245"/>
      <c r="M2228" s="34"/>
    </row>
    <row r="2229" spans="10:13" s="27" customFormat="1" x14ac:dyDescent="0.25">
      <c r="J2229" s="101"/>
      <c r="L2229" s="245"/>
      <c r="M2229" s="34"/>
    </row>
    <row r="2230" spans="10:13" s="27" customFormat="1" x14ac:dyDescent="0.25">
      <c r="J2230" s="101"/>
      <c r="L2230" s="245"/>
      <c r="M2230" s="34"/>
    </row>
    <row r="2231" spans="10:13" s="27" customFormat="1" x14ac:dyDescent="0.25">
      <c r="J2231" s="101"/>
      <c r="L2231" s="245"/>
      <c r="M2231" s="34"/>
    </row>
    <row r="2232" spans="10:13" s="27" customFormat="1" x14ac:dyDescent="0.25">
      <c r="J2232" s="101"/>
      <c r="L2232" s="245"/>
      <c r="M2232" s="34"/>
    </row>
    <row r="2233" spans="10:13" s="27" customFormat="1" x14ac:dyDescent="0.25">
      <c r="J2233" s="101"/>
      <c r="L2233" s="245"/>
      <c r="M2233" s="34"/>
    </row>
    <row r="2234" spans="10:13" s="27" customFormat="1" x14ac:dyDescent="0.25">
      <c r="J2234" s="101"/>
      <c r="L2234" s="245"/>
      <c r="M2234" s="34"/>
    </row>
    <row r="2235" spans="10:13" s="27" customFormat="1" x14ac:dyDescent="0.25">
      <c r="J2235" s="101"/>
      <c r="L2235" s="245"/>
      <c r="M2235" s="34"/>
    </row>
    <row r="2236" spans="10:13" s="27" customFormat="1" x14ac:dyDescent="0.25">
      <c r="J2236" s="101"/>
      <c r="L2236" s="245"/>
      <c r="M2236" s="34"/>
    </row>
    <row r="2237" spans="10:13" s="27" customFormat="1" x14ac:dyDescent="0.25">
      <c r="J2237" s="101"/>
      <c r="L2237" s="245"/>
      <c r="M2237" s="34"/>
    </row>
    <row r="2238" spans="10:13" s="27" customFormat="1" x14ac:dyDescent="0.25">
      <c r="J2238" s="101"/>
      <c r="L2238" s="245"/>
      <c r="M2238" s="34"/>
    </row>
    <row r="2239" spans="10:13" s="27" customFormat="1" x14ac:dyDescent="0.25">
      <c r="J2239" s="101"/>
      <c r="L2239" s="245"/>
      <c r="M2239" s="34"/>
    </row>
    <row r="2240" spans="10:13" s="27" customFormat="1" x14ac:dyDescent="0.25">
      <c r="J2240" s="101"/>
      <c r="L2240" s="245"/>
      <c r="M2240" s="34"/>
    </row>
    <row r="2241" spans="1:13" s="27" customFormat="1" x14ac:dyDescent="0.25">
      <c r="J2241" s="101"/>
      <c r="M2241" s="34"/>
    </row>
    <row r="2242" spans="1:13" s="27" customFormat="1" x14ac:dyDescent="0.25">
      <c r="J2242" s="101"/>
      <c r="M2242" s="34"/>
    </row>
    <row r="2243" spans="1:13" s="27" customFormat="1" x14ac:dyDescent="0.25">
      <c r="J2243" s="101"/>
      <c r="M2243" s="34"/>
    </row>
    <row r="2244" spans="1:13" s="27" customFormat="1" x14ac:dyDescent="0.25">
      <c r="J2244" s="101"/>
      <c r="M2244" s="34"/>
    </row>
    <row r="2245" spans="1:13" s="27" customFormat="1" x14ac:dyDescent="0.25">
      <c r="J2245" s="101"/>
      <c r="M2245" s="34"/>
    </row>
    <row r="2246" spans="1:13" s="35" customFormat="1" x14ac:dyDescent="0.25">
      <c r="A2246" s="27"/>
      <c r="B2246" s="27"/>
      <c r="C2246" s="27"/>
      <c r="D2246" s="27"/>
      <c r="E2246" s="27"/>
      <c r="F2246" s="27"/>
      <c r="G2246" s="27"/>
      <c r="H2246" s="27"/>
      <c r="I2246" s="27"/>
      <c r="J2246" s="101"/>
      <c r="K2246" s="27"/>
      <c r="M2246" s="36"/>
    </row>
    <row r="2247" spans="1:13" s="27" customFormat="1" x14ac:dyDescent="0.25">
      <c r="J2247" s="101"/>
      <c r="M2247" s="34"/>
    </row>
    <row r="2248" spans="1:13" s="27" customFormat="1" x14ac:dyDescent="0.25">
      <c r="J2248" s="101"/>
      <c r="M2248" s="34"/>
    </row>
    <row r="2249" spans="1:13" s="27" customFormat="1" x14ac:dyDescent="0.25">
      <c r="J2249" s="101"/>
      <c r="M2249" s="34"/>
    </row>
    <row r="2250" spans="1:13" s="27" customFormat="1" x14ac:dyDescent="0.25">
      <c r="J2250" s="101"/>
      <c r="M2250" s="34"/>
    </row>
    <row r="2251" spans="1:13" s="27" customFormat="1" x14ac:dyDescent="0.25">
      <c r="J2251" s="101"/>
      <c r="M2251" s="34"/>
    </row>
    <row r="2252" spans="1:13" s="27" customFormat="1" x14ac:dyDescent="0.25">
      <c r="J2252" s="101"/>
      <c r="M2252" s="34"/>
    </row>
    <row r="2253" spans="1:13" s="27" customFormat="1" x14ac:dyDescent="0.25">
      <c r="J2253" s="101"/>
      <c r="M2253" s="34"/>
    </row>
    <row r="2254" spans="1:13" s="27" customFormat="1" x14ac:dyDescent="0.25">
      <c r="J2254" s="101"/>
      <c r="M2254" s="34"/>
    </row>
    <row r="2255" spans="1:13" s="27" customFormat="1" x14ac:dyDescent="0.25">
      <c r="J2255" s="101"/>
      <c r="M2255" s="34"/>
    </row>
    <row r="2256" spans="1:13" s="27" customFormat="1" x14ac:dyDescent="0.25">
      <c r="J2256" s="101"/>
      <c r="M2256" s="34"/>
    </row>
    <row r="2257" spans="1:13" s="27" customFormat="1" x14ac:dyDescent="0.25">
      <c r="J2257" s="101"/>
      <c r="M2257" s="34"/>
    </row>
    <row r="2258" spans="1:13" s="27" customFormat="1" x14ac:dyDescent="0.25">
      <c r="J2258" s="101"/>
      <c r="M2258" s="34"/>
    </row>
    <row r="2259" spans="1:13" s="27" customFormat="1" x14ac:dyDescent="0.25">
      <c r="J2259" s="101"/>
      <c r="M2259" s="34"/>
    </row>
    <row r="2260" spans="1:13" s="27" customFormat="1" x14ac:dyDescent="0.25">
      <c r="J2260" s="101"/>
      <c r="M2260" s="34"/>
    </row>
    <row r="2261" spans="1:13" s="27" customFormat="1" x14ac:dyDescent="0.25">
      <c r="J2261" s="101"/>
      <c r="M2261" s="34"/>
    </row>
    <row r="2262" spans="1:13" s="27" customFormat="1" x14ac:dyDescent="0.25">
      <c r="J2262" s="101"/>
      <c r="M2262" s="34"/>
    </row>
    <row r="2263" spans="1:13" s="27" customFormat="1" x14ac:dyDescent="0.25">
      <c r="B2263" s="35"/>
      <c r="C2263" s="35"/>
      <c r="D2263" s="35"/>
      <c r="E2263" s="35"/>
      <c r="F2263" s="35"/>
      <c r="G2263" s="35"/>
      <c r="H2263" s="35"/>
      <c r="I2263" s="35"/>
      <c r="J2263" s="101"/>
      <c r="K2263" s="35"/>
      <c r="M2263" s="34"/>
    </row>
    <row r="2264" spans="1:13" s="27" customFormat="1" x14ac:dyDescent="0.25">
      <c r="A2264" s="35"/>
      <c r="J2264" s="101"/>
      <c r="M2264" s="34"/>
    </row>
    <row r="2265" spans="1:13" s="27" customFormat="1" x14ac:dyDescent="0.25">
      <c r="J2265" s="101"/>
      <c r="M2265" s="34"/>
    </row>
    <row r="2266" spans="1:13" s="27" customFormat="1" x14ac:dyDescent="0.25">
      <c r="J2266" s="101"/>
      <c r="M2266" s="34"/>
    </row>
    <row r="2267" spans="1:13" s="27" customFormat="1" x14ac:dyDescent="0.25">
      <c r="J2267" s="101"/>
      <c r="M2267" s="34"/>
    </row>
    <row r="2268" spans="1:13" s="27" customFormat="1" x14ac:dyDescent="0.25">
      <c r="J2268" s="101"/>
      <c r="M2268" s="34"/>
    </row>
    <row r="2269" spans="1:13" s="27" customFormat="1" x14ac:dyDescent="0.25">
      <c r="J2269" s="101"/>
      <c r="M2269" s="34"/>
    </row>
    <row r="2270" spans="1:13" s="27" customFormat="1" x14ac:dyDescent="0.25">
      <c r="J2270" s="101"/>
      <c r="M2270" s="34"/>
    </row>
    <row r="2271" spans="1:13" s="27" customFormat="1" x14ac:dyDescent="0.25">
      <c r="J2271" s="101"/>
      <c r="M2271" s="34"/>
    </row>
    <row r="2272" spans="1:13" s="27" customFormat="1" x14ac:dyDescent="0.25">
      <c r="J2272" s="101"/>
      <c r="M2272" s="34"/>
    </row>
    <row r="2273" spans="10:13" s="27" customFormat="1" x14ac:dyDescent="0.25">
      <c r="J2273" s="101"/>
      <c r="M2273" s="34"/>
    </row>
    <row r="2274" spans="10:13" s="27" customFormat="1" x14ac:dyDescent="0.25">
      <c r="J2274" s="101"/>
      <c r="M2274" s="34"/>
    </row>
    <row r="2275" spans="10:13" s="27" customFormat="1" x14ac:dyDescent="0.25">
      <c r="J2275" s="101"/>
      <c r="M2275" s="34"/>
    </row>
    <row r="2276" spans="10:13" s="27" customFormat="1" ht="12.75" hidden="1" customHeight="1" x14ac:dyDescent="0.25">
      <c r="J2276" s="101"/>
      <c r="M2276" s="34"/>
    </row>
    <row r="2277" spans="10:13" s="27" customFormat="1" ht="12.75" hidden="1" customHeight="1" x14ac:dyDescent="0.25">
      <c r="J2277" s="101"/>
      <c r="M2277" s="34"/>
    </row>
    <row r="2278" spans="10:13" s="27" customFormat="1" ht="12.75" hidden="1" customHeight="1" x14ac:dyDescent="0.25">
      <c r="J2278" s="101"/>
      <c r="M2278" s="34"/>
    </row>
    <row r="2279" spans="10:13" s="27" customFormat="1" x14ac:dyDescent="0.25">
      <c r="J2279" s="101"/>
      <c r="M2279" s="34"/>
    </row>
    <row r="2280" spans="10:13" s="27" customFormat="1" x14ac:dyDescent="0.25">
      <c r="J2280" s="101"/>
      <c r="M2280" s="34"/>
    </row>
    <row r="2281" spans="10:13" s="27" customFormat="1" x14ac:dyDescent="0.25">
      <c r="J2281" s="101"/>
      <c r="M2281" s="34"/>
    </row>
    <row r="2282" spans="10:13" s="27" customFormat="1" x14ac:dyDescent="0.25">
      <c r="J2282" s="101"/>
      <c r="M2282" s="34"/>
    </row>
    <row r="2283" spans="10:13" s="27" customFormat="1" x14ac:dyDescent="0.25">
      <c r="J2283" s="101"/>
      <c r="M2283" s="34"/>
    </row>
    <row r="2284" spans="10:13" s="27" customFormat="1" x14ac:dyDescent="0.25">
      <c r="J2284" s="101"/>
      <c r="M2284" s="34"/>
    </row>
    <row r="2285" spans="10:13" s="27" customFormat="1" x14ac:dyDescent="0.25">
      <c r="J2285" s="101"/>
      <c r="M2285" s="34"/>
    </row>
    <row r="2286" spans="10:13" s="27" customFormat="1" ht="12.75" hidden="1" customHeight="1" x14ac:dyDescent="0.25">
      <c r="J2286" s="101"/>
      <c r="M2286" s="34"/>
    </row>
    <row r="2287" spans="10:13" s="27" customFormat="1" ht="12.75" hidden="1" customHeight="1" x14ac:dyDescent="0.25">
      <c r="J2287" s="101"/>
      <c r="M2287" s="34"/>
    </row>
    <row r="2288" spans="10:13" s="27" customFormat="1" x14ac:dyDescent="0.25">
      <c r="J2288" s="101"/>
      <c r="M2288" s="34"/>
    </row>
    <row r="2289" spans="10:13" s="27" customFormat="1" x14ac:dyDescent="0.25">
      <c r="J2289" s="101"/>
      <c r="M2289" s="34"/>
    </row>
    <row r="2290" spans="10:13" s="27" customFormat="1" x14ac:dyDescent="0.25">
      <c r="J2290" s="101"/>
      <c r="M2290" s="34"/>
    </row>
    <row r="2291" spans="10:13" s="27" customFormat="1" ht="12.75" hidden="1" customHeight="1" x14ac:dyDescent="0.25">
      <c r="J2291" s="101"/>
      <c r="M2291" s="34"/>
    </row>
    <row r="2292" spans="10:13" s="27" customFormat="1" x14ac:dyDescent="0.25">
      <c r="J2292" s="101"/>
      <c r="M2292" s="34"/>
    </row>
    <row r="2293" spans="10:13" s="27" customFormat="1" x14ac:dyDescent="0.25">
      <c r="J2293" s="101"/>
      <c r="M2293" s="34"/>
    </row>
    <row r="2294" spans="10:13" s="27" customFormat="1" x14ac:dyDescent="0.25">
      <c r="J2294" s="101"/>
      <c r="M2294" s="34"/>
    </row>
    <row r="2295" spans="10:13" s="27" customFormat="1" x14ac:dyDescent="0.25">
      <c r="J2295" s="101"/>
      <c r="M2295" s="34"/>
    </row>
    <row r="2296" spans="10:13" s="27" customFormat="1" x14ac:dyDescent="0.25">
      <c r="J2296" s="101"/>
      <c r="M2296" s="34"/>
    </row>
    <row r="2297" spans="10:13" s="27" customFormat="1" ht="12.75" hidden="1" customHeight="1" x14ac:dyDescent="0.25">
      <c r="J2297" s="101"/>
      <c r="M2297" s="34"/>
    </row>
    <row r="2298" spans="10:13" s="27" customFormat="1" ht="12.75" hidden="1" customHeight="1" x14ac:dyDescent="0.25">
      <c r="J2298" s="101"/>
      <c r="M2298" s="34"/>
    </row>
    <row r="2299" spans="10:13" s="27" customFormat="1" x14ac:dyDescent="0.25">
      <c r="J2299" s="101"/>
      <c r="M2299" s="34"/>
    </row>
    <row r="2300" spans="10:13" s="27" customFormat="1" x14ac:dyDescent="0.25">
      <c r="J2300" s="101"/>
      <c r="M2300" s="34"/>
    </row>
    <row r="2301" spans="10:13" s="27" customFormat="1" x14ac:dyDescent="0.25">
      <c r="J2301" s="101"/>
      <c r="M2301" s="34"/>
    </row>
    <row r="2302" spans="10:13" s="27" customFormat="1" x14ac:dyDescent="0.25">
      <c r="J2302" s="101"/>
      <c r="M2302" s="34"/>
    </row>
    <row r="2303" spans="10:13" s="27" customFormat="1" x14ac:dyDescent="0.25">
      <c r="J2303" s="101"/>
      <c r="M2303" s="34"/>
    </row>
    <row r="2304" spans="10:13" s="27" customFormat="1" ht="12.75" hidden="1" customHeight="1" x14ac:dyDescent="0.25">
      <c r="J2304" s="101"/>
      <c r="M2304" s="34"/>
    </row>
    <row r="2305" spans="10:13" s="27" customFormat="1" ht="12.75" hidden="1" customHeight="1" x14ac:dyDescent="0.25">
      <c r="J2305" s="101"/>
      <c r="M2305" s="34"/>
    </row>
    <row r="2306" spans="10:13" s="27" customFormat="1" ht="12.75" hidden="1" customHeight="1" x14ac:dyDescent="0.25">
      <c r="J2306" s="101"/>
      <c r="M2306" s="34"/>
    </row>
    <row r="2307" spans="10:13" s="27" customFormat="1" ht="12.75" hidden="1" customHeight="1" x14ac:dyDescent="0.25">
      <c r="J2307" s="101"/>
      <c r="M2307" s="34"/>
    </row>
    <row r="2308" spans="10:13" s="27" customFormat="1" ht="12.75" hidden="1" customHeight="1" x14ac:dyDescent="0.25">
      <c r="J2308" s="101"/>
      <c r="M2308" s="34"/>
    </row>
    <row r="2309" spans="10:13" s="27" customFormat="1" x14ac:dyDescent="0.25">
      <c r="J2309" s="101"/>
      <c r="M2309" s="34"/>
    </row>
    <row r="2310" spans="10:13" s="27" customFormat="1" x14ac:dyDescent="0.25">
      <c r="J2310" s="101"/>
      <c r="M2310" s="34"/>
    </row>
    <row r="2311" spans="10:13" s="27" customFormat="1" x14ac:dyDescent="0.25">
      <c r="J2311" s="101"/>
      <c r="M2311" s="34"/>
    </row>
    <row r="2312" spans="10:13" s="27" customFormat="1" x14ac:dyDescent="0.25">
      <c r="J2312" s="101"/>
      <c r="M2312" s="34"/>
    </row>
    <row r="2313" spans="10:13" s="27" customFormat="1" x14ac:dyDescent="0.25">
      <c r="J2313" s="101"/>
      <c r="M2313" s="34"/>
    </row>
    <row r="2314" spans="10:13" s="27" customFormat="1" x14ac:dyDescent="0.25">
      <c r="J2314" s="101"/>
      <c r="M2314" s="34"/>
    </row>
    <row r="2315" spans="10:13" s="27" customFormat="1" x14ac:dyDescent="0.25">
      <c r="J2315" s="101"/>
      <c r="M2315" s="34"/>
    </row>
    <row r="2316" spans="10:13" s="27" customFormat="1" x14ac:dyDescent="0.25">
      <c r="J2316" s="101"/>
      <c r="M2316" s="34"/>
    </row>
    <row r="2317" spans="10:13" s="27" customFormat="1" x14ac:dyDescent="0.25">
      <c r="J2317" s="101"/>
      <c r="M2317" s="34"/>
    </row>
    <row r="2318" spans="10:13" s="27" customFormat="1" x14ac:dyDescent="0.25">
      <c r="J2318" s="101"/>
      <c r="M2318" s="34"/>
    </row>
    <row r="2319" spans="10:13" s="27" customFormat="1" x14ac:dyDescent="0.25">
      <c r="J2319" s="101"/>
      <c r="M2319" s="34"/>
    </row>
    <row r="2320" spans="10:13" s="27" customFormat="1" x14ac:dyDescent="0.25">
      <c r="J2320" s="101"/>
      <c r="M2320" s="34"/>
    </row>
    <row r="2321" spans="10:13" s="27" customFormat="1" x14ac:dyDescent="0.25">
      <c r="J2321" s="101"/>
      <c r="M2321" s="34"/>
    </row>
    <row r="2322" spans="10:13" s="27" customFormat="1" x14ac:dyDescent="0.25">
      <c r="J2322" s="101"/>
      <c r="M2322" s="34"/>
    </row>
    <row r="2323" spans="10:13" s="27" customFormat="1" x14ac:dyDescent="0.25">
      <c r="J2323" s="101"/>
      <c r="M2323" s="34"/>
    </row>
    <row r="2324" spans="10:13" s="27" customFormat="1" x14ac:dyDescent="0.25">
      <c r="J2324" s="101"/>
      <c r="M2324" s="34"/>
    </row>
    <row r="2325" spans="10:13" s="27" customFormat="1" x14ac:dyDescent="0.25">
      <c r="J2325" s="101"/>
      <c r="M2325" s="34"/>
    </row>
    <row r="2326" spans="10:13" s="27" customFormat="1" x14ac:dyDescent="0.25">
      <c r="J2326" s="101"/>
      <c r="M2326" s="34"/>
    </row>
    <row r="2327" spans="10:13" s="27" customFormat="1" x14ac:dyDescent="0.25">
      <c r="J2327" s="101"/>
      <c r="M2327" s="34"/>
    </row>
    <row r="2328" spans="10:13" s="27" customFormat="1" x14ac:dyDescent="0.25">
      <c r="J2328" s="101"/>
      <c r="M2328" s="34"/>
    </row>
    <row r="2329" spans="10:13" s="27" customFormat="1" x14ac:dyDescent="0.25">
      <c r="J2329" s="101"/>
      <c r="M2329" s="34"/>
    </row>
    <row r="2330" spans="10:13" s="27" customFormat="1" x14ac:dyDescent="0.25">
      <c r="J2330" s="101"/>
      <c r="M2330" s="34"/>
    </row>
    <row r="2331" spans="10:13" s="27" customFormat="1" x14ac:dyDescent="0.25">
      <c r="J2331" s="101"/>
      <c r="M2331" s="34"/>
    </row>
    <row r="2332" spans="10:13" s="27" customFormat="1" x14ac:dyDescent="0.25">
      <c r="J2332" s="101"/>
      <c r="M2332" s="34"/>
    </row>
    <row r="2333" spans="10:13" s="27" customFormat="1" x14ac:dyDescent="0.25">
      <c r="J2333" s="101"/>
      <c r="M2333" s="34"/>
    </row>
    <row r="2334" spans="10:13" s="27" customFormat="1" x14ac:dyDescent="0.25">
      <c r="J2334" s="101"/>
      <c r="M2334" s="34"/>
    </row>
    <row r="2335" spans="10:13" s="27" customFormat="1" x14ac:dyDescent="0.25">
      <c r="J2335" s="101"/>
      <c r="M2335" s="34"/>
    </row>
    <row r="2336" spans="10:13" s="27" customFormat="1" x14ac:dyDescent="0.25">
      <c r="J2336" s="101"/>
      <c r="M2336" s="34"/>
    </row>
    <row r="2337" spans="1:13" s="27" customFormat="1" x14ac:dyDescent="0.25">
      <c r="J2337" s="101"/>
      <c r="M2337" s="34"/>
    </row>
    <row r="2338" spans="1:13" s="27" customFormat="1" x14ac:dyDescent="0.25">
      <c r="J2338" s="101"/>
      <c r="M2338" s="34"/>
    </row>
    <row r="2339" spans="1:13" s="27" customFormat="1" x14ac:dyDescent="0.25">
      <c r="J2339" s="101"/>
      <c r="M2339" s="34"/>
    </row>
    <row r="2340" spans="1:13" s="27" customFormat="1" x14ac:dyDescent="0.25">
      <c r="J2340" s="101"/>
      <c r="M2340" s="34"/>
    </row>
    <row r="2341" spans="1:13" s="27" customFormat="1" x14ac:dyDescent="0.25">
      <c r="J2341" s="101"/>
      <c r="M2341" s="34"/>
    </row>
    <row r="2342" spans="1:13" s="27" customFormat="1" x14ac:dyDescent="0.25">
      <c r="J2342" s="101"/>
      <c r="M2342" s="34"/>
    </row>
    <row r="2343" spans="1:13" s="27" customFormat="1" x14ac:dyDescent="0.25">
      <c r="J2343" s="101"/>
      <c r="M2343" s="34"/>
    </row>
    <row r="2344" spans="1:13" s="27" customFormat="1" ht="12.75" hidden="1" customHeight="1" x14ac:dyDescent="0.25">
      <c r="J2344" s="101"/>
      <c r="M2344" s="34"/>
    </row>
    <row r="2345" spans="1:13" s="27" customFormat="1" ht="12.75" hidden="1" customHeight="1" x14ac:dyDescent="0.25">
      <c r="J2345" s="101"/>
      <c r="M2345" s="34"/>
    </row>
    <row r="2346" spans="1:13" s="27" customFormat="1" ht="12.75" hidden="1" customHeight="1" x14ac:dyDescent="0.25">
      <c r="J2346" s="101"/>
      <c r="M2346" s="34"/>
    </row>
    <row r="2347" spans="1:13" s="27" customFormat="1" x14ac:dyDescent="0.25">
      <c r="J2347" s="101"/>
      <c r="M2347" s="34"/>
    </row>
    <row r="2348" spans="1:13" s="27" customFormat="1" x14ac:dyDescent="0.25">
      <c r="J2348" s="101"/>
      <c r="M2348" s="34"/>
    </row>
    <row r="2349" spans="1:13" s="27" customFormat="1" x14ac:dyDescent="0.25">
      <c r="J2349" s="101"/>
      <c r="M2349" s="34"/>
    </row>
    <row r="2350" spans="1:13" s="27" customFormat="1" ht="12.75" hidden="1" customHeight="1" x14ac:dyDescent="0.25">
      <c r="J2350" s="101"/>
      <c r="M2350" s="34"/>
    </row>
    <row r="2351" spans="1:13" s="27" customFormat="1" x14ac:dyDescent="0.25">
      <c r="B2351"/>
      <c r="C2351"/>
      <c r="D2351"/>
      <c r="E2351"/>
      <c r="F2351"/>
      <c r="G2351"/>
      <c r="H2351"/>
      <c r="I2351"/>
      <c r="J2351" s="99"/>
      <c r="K2351"/>
      <c r="M2351" s="34"/>
    </row>
    <row r="2352" spans="1:13" s="27" customFormat="1" x14ac:dyDescent="0.25">
      <c r="A2352"/>
      <c r="B2352"/>
      <c r="C2352"/>
      <c r="D2352"/>
      <c r="E2352"/>
      <c r="F2352"/>
      <c r="G2352"/>
      <c r="H2352"/>
      <c r="I2352"/>
      <c r="J2352" s="99"/>
      <c r="K2352"/>
      <c r="M2352" s="34"/>
    </row>
    <row r="2353" spans="1:13" s="27" customFormat="1" x14ac:dyDescent="0.25">
      <c r="A2353"/>
      <c r="B2353"/>
      <c r="C2353"/>
      <c r="D2353"/>
      <c r="E2353"/>
      <c r="F2353"/>
      <c r="G2353"/>
      <c r="H2353"/>
      <c r="I2353"/>
      <c r="J2353" s="99"/>
      <c r="K2353"/>
      <c r="M2353" s="34"/>
    </row>
    <row r="2354" spans="1:13" s="27" customFormat="1" x14ac:dyDescent="0.25">
      <c r="A2354"/>
      <c r="B2354"/>
      <c r="C2354"/>
      <c r="D2354"/>
      <c r="E2354"/>
      <c r="F2354"/>
      <c r="G2354"/>
      <c r="H2354"/>
      <c r="I2354"/>
      <c r="J2354" s="99"/>
      <c r="K2354"/>
      <c r="M2354" s="34"/>
    </row>
    <row r="2355" spans="1:13" s="27" customFormat="1" x14ac:dyDescent="0.25">
      <c r="A2355"/>
      <c r="B2355"/>
      <c r="C2355"/>
      <c r="D2355"/>
      <c r="E2355"/>
      <c r="F2355"/>
      <c r="G2355"/>
      <c r="H2355"/>
      <c r="I2355"/>
      <c r="J2355" s="99"/>
      <c r="K2355"/>
      <c r="M2355" s="34"/>
    </row>
    <row r="2356" spans="1:13" s="27" customFormat="1" x14ac:dyDescent="0.25">
      <c r="A2356"/>
      <c r="B2356"/>
      <c r="C2356"/>
      <c r="D2356"/>
      <c r="E2356"/>
      <c r="F2356"/>
      <c r="G2356"/>
      <c r="H2356"/>
      <c r="I2356"/>
      <c r="J2356" s="99"/>
      <c r="K2356"/>
      <c r="M2356" s="34"/>
    </row>
    <row r="2357" spans="1:13" s="27" customFormat="1" x14ac:dyDescent="0.25">
      <c r="A2357"/>
      <c r="B2357"/>
      <c r="C2357"/>
      <c r="D2357"/>
      <c r="E2357"/>
      <c r="F2357"/>
      <c r="G2357"/>
      <c r="H2357"/>
      <c r="I2357"/>
      <c r="J2357" s="99"/>
      <c r="K2357"/>
      <c r="M2357" s="34"/>
    </row>
    <row r="2358" spans="1:13" s="27" customFormat="1" x14ac:dyDescent="0.25">
      <c r="A2358"/>
      <c r="B2358"/>
      <c r="C2358"/>
      <c r="D2358"/>
      <c r="E2358"/>
      <c r="F2358"/>
      <c r="G2358"/>
      <c r="H2358"/>
      <c r="I2358"/>
      <c r="J2358" s="99"/>
      <c r="K2358"/>
      <c r="M2358" s="34"/>
    </row>
    <row r="2359" spans="1:13" s="27" customFormat="1" x14ac:dyDescent="0.25">
      <c r="A2359"/>
      <c r="B2359"/>
      <c r="C2359"/>
      <c r="D2359"/>
      <c r="E2359"/>
      <c r="F2359"/>
      <c r="G2359"/>
      <c r="H2359"/>
      <c r="I2359"/>
      <c r="J2359" s="99"/>
      <c r="K2359"/>
      <c r="M2359" s="34"/>
    </row>
    <row r="2360" spans="1:13" s="27" customFormat="1" x14ac:dyDescent="0.25">
      <c r="A2360"/>
      <c r="B2360"/>
      <c r="C2360"/>
      <c r="D2360"/>
      <c r="E2360"/>
      <c r="F2360"/>
      <c r="G2360"/>
      <c r="H2360"/>
      <c r="I2360"/>
      <c r="J2360" s="99"/>
      <c r="K2360"/>
      <c r="M2360" s="34"/>
    </row>
    <row r="2361" spans="1:13" s="27" customFormat="1" x14ac:dyDescent="0.25">
      <c r="A2361"/>
      <c r="B2361"/>
      <c r="C2361"/>
      <c r="D2361"/>
      <c r="E2361"/>
      <c r="F2361"/>
      <c r="G2361"/>
      <c r="H2361"/>
      <c r="I2361"/>
      <c r="J2361" s="99"/>
      <c r="K2361"/>
      <c r="M2361" s="34"/>
    </row>
    <row r="2362" spans="1:13" s="27" customFormat="1" x14ac:dyDescent="0.25">
      <c r="A2362"/>
      <c r="B2362"/>
      <c r="C2362"/>
      <c r="D2362"/>
      <c r="E2362"/>
      <c r="F2362"/>
      <c r="G2362"/>
      <c r="H2362"/>
      <c r="I2362"/>
      <c r="J2362" s="99"/>
      <c r="K2362"/>
      <c r="M2362" s="34"/>
    </row>
    <row r="2363" spans="1:13" s="27" customFormat="1" x14ac:dyDescent="0.25">
      <c r="A2363"/>
      <c r="B2363"/>
      <c r="C2363"/>
      <c r="D2363"/>
      <c r="E2363"/>
      <c r="F2363"/>
      <c r="G2363"/>
      <c r="H2363"/>
      <c r="I2363"/>
      <c r="J2363" s="99"/>
      <c r="K2363"/>
      <c r="M2363" s="34"/>
    </row>
    <row r="2364" spans="1:13" s="27" customFormat="1" x14ac:dyDescent="0.25">
      <c r="A2364"/>
      <c r="B2364"/>
      <c r="C2364"/>
      <c r="D2364"/>
      <c r="E2364"/>
      <c r="F2364"/>
      <c r="G2364"/>
      <c r="H2364"/>
      <c r="I2364"/>
      <c r="J2364" s="99"/>
      <c r="K2364"/>
      <c r="M2364" s="34"/>
    </row>
    <row r="2365" spans="1:13" s="27" customFormat="1" hidden="1" x14ac:dyDescent="0.25">
      <c r="A2365"/>
      <c r="B2365"/>
      <c r="C2365"/>
      <c r="D2365"/>
      <c r="E2365"/>
      <c r="F2365"/>
      <c r="G2365"/>
      <c r="H2365"/>
      <c r="I2365"/>
      <c r="J2365" s="99"/>
      <c r="K2365"/>
      <c r="M2365" s="34"/>
    </row>
    <row r="2366" spans="1:13" s="27" customFormat="1" hidden="1" x14ac:dyDescent="0.25">
      <c r="A2366"/>
      <c r="B2366" s="9"/>
      <c r="C2366" s="9"/>
      <c r="D2366" s="9"/>
      <c r="E2366" s="9"/>
      <c r="F2366" s="9"/>
      <c r="G2366" s="9"/>
      <c r="H2366" s="9"/>
      <c r="I2366" s="9"/>
      <c r="J2366" s="99"/>
      <c r="K2366" s="9"/>
      <c r="M2366" s="34"/>
    </row>
    <row r="2367" spans="1:13" s="27" customFormat="1" x14ac:dyDescent="0.25">
      <c r="A2367" s="9"/>
      <c r="B2367" s="9"/>
      <c r="C2367" s="9"/>
      <c r="D2367" s="9"/>
      <c r="E2367" s="9"/>
      <c r="F2367" s="9"/>
      <c r="G2367" s="9"/>
      <c r="H2367" s="9"/>
      <c r="I2367" s="9"/>
      <c r="J2367" s="99"/>
      <c r="K2367" s="9"/>
      <c r="M2367" s="34"/>
    </row>
    <row r="2368" spans="1:13" s="27" customFormat="1" x14ac:dyDescent="0.25">
      <c r="A2368" s="9"/>
      <c r="B2368"/>
      <c r="C2368"/>
      <c r="D2368"/>
      <c r="E2368"/>
      <c r="F2368"/>
      <c r="G2368"/>
      <c r="H2368"/>
      <c r="I2368"/>
      <c r="J2368" s="99"/>
      <c r="K2368"/>
      <c r="M2368" s="34"/>
    </row>
    <row r="2369" spans="1:13" s="28" customFormat="1" x14ac:dyDescent="0.25">
      <c r="A2369"/>
      <c r="B2369"/>
      <c r="C2369"/>
      <c r="D2369"/>
      <c r="E2369"/>
      <c r="F2369"/>
      <c r="G2369"/>
      <c r="H2369"/>
      <c r="I2369"/>
      <c r="J2369" s="99"/>
      <c r="K2369"/>
      <c r="M2369" s="33"/>
    </row>
    <row r="2370" spans="1:13" s="27" customFormat="1" x14ac:dyDescent="0.25">
      <c r="A2370"/>
      <c r="B2370"/>
      <c r="C2370"/>
      <c r="D2370"/>
      <c r="E2370"/>
      <c r="F2370"/>
      <c r="G2370"/>
      <c r="H2370"/>
      <c r="I2370"/>
      <c r="J2370" s="99"/>
      <c r="K2370"/>
      <c r="M2370" s="34"/>
    </row>
    <row r="2371" spans="1:13" s="27" customFormat="1" x14ac:dyDescent="0.25">
      <c r="A2371"/>
      <c r="B2371" s="23"/>
      <c r="C2371" s="23"/>
      <c r="D2371" s="23"/>
      <c r="E2371" s="23"/>
      <c r="F2371" s="23"/>
      <c r="G2371" s="23"/>
      <c r="H2371" s="23"/>
      <c r="I2371" s="23"/>
      <c r="J2371" s="23"/>
      <c r="K2371" s="23"/>
      <c r="M2371" s="34"/>
    </row>
    <row r="2372" spans="1:13" s="27" customFormat="1" x14ac:dyDescent="0.25">
      <c r="A2372" s="23"/>
      <c r="B2372" s="23"/>
      <c r="C2372" s="23"/>
      <c r="D2372" s="23"/>
      <c r="E2372" s="23"/>
      <c r="F2372" s="23"/>
      <c r="G2372" s="23"/>
      <c r="H2372" s="23"/>
      <c r="I2372" s="23"/>
      <c r="J2372" s="23"/>
      <c r="K2372" s="23"/>
      <c r="M2372" s="34"/>
    </row>
    <row r="2373" spans="1:13" s="27" customFormat="1" x14ac:dyDescent="0.25">
      <c r="A2373" s="23"/>
      <c r="B2373" s="23"/>
      <c r="C2373" s="23"/>
      <c r="D2373" s="23"/>
      <c r="E2373" s="23"/>
      <c r="F2373" s="23"/>
      <c r="G2373" s="23"/>
      <c r="H2373" s="23"/>
      <c r="I2373" s="23"/>
      <c r="J2373" s="23"/>
      <c r="K2373" s="23"/>
      <c r="M2373" s="34"/>
    </row>
    <row r="2374" spans="1:13" s="27" customFormat="1" x14ac:dyDescent="0.25">
      <c r="A2374" s="23"/>
      <c r="B2374" s="23"/>
      <c r="C2374" s="23"/>
      <c r="D2374" s="23"/>
      <c r="E2374" s="23"/>
      <c r="F2374" s="23"/>
      <c r="G2374" s="23"/>
      <c r="H2374" s="23"/>
      <c r="I2374" s="23"/>
      <c r="J2374" s="23"/>
      <c r="K2374" s="23"/>
      <c r="M2374" s="34"/>
    </row>
    <row r="2375" spans="1:13" s="27" customFormat="1" x14ac:dyDescent="0.25">
      <c r="A2375" s="23"/>
      <c r="B2375" s="23"/>
      <c r="C2375" s="23"/>
      <c r="D2375" s="23"/>
      <c r="E2375" s="23"/>
      <c r="F2375" s="23"/>
      <c r="G2375" s="23"/>
      <c r="H2375" s="23"/>
      <c r="I2375" s="23"/>
      <c r="J2375" s="23"/>
      <c r="K2375" s="23"/>
      <c r="M2375" s="34"/>
    </row>
    <row r="2376" spans="1:13" s="27" customFormat="1" x14ac:dyDescent="0.25">
      <c r="A2376" s="23"/>
      <c r="B2376" s="23"/>
      <c r="C2376" s="23"/>
      <c r="D2376" s="23"/>
      <c r="E2376" s="23"/>
      <c r="F2376" s="23"/>
      <c r="G2376" s="23"/>
      <c r="H2376" s="23"/>
      <c r="I2376" s="23"/>
      <c r="J2376" s="23"/>
      <c r="K2376" s="23"/>
      <c r="M2376" s="34"/>
    </row>
    <row r="2377" spans="1:13" s="27" customFormat="1" x14ac:dyDescent="0.25">
      <c r="A2377" s="23"/>
      <c r="B2377"/>
      <c r="C2377"/>
      <c r="D2377"/>
      <c r="E2377"/>
      <c r="F2377" s="1"/>
      <c r="G2377"/>
      <c r="H2377"/>
      <c r="I2377"/>
      <c r="J2377" s="99"/>
      <c r="K2377" s="9"/>
      <c r="M2377" s="34"/>
    </row>
    <row r="2378" spans="1:13" s="27" customFormat="1" x14ac:dyDescent="0.25">
      <c r="A2378"/>
      <c r="B2378"/>
      <c r="C2378"/>
      <c r="D2378"/>
      <c r="E2378"/>
      <c r="F2378" s="1"/>
      <c r="G2378"/>
      <c r="H2378"/>
      <c r="I2378"/>
      <c r="J2378" s="99"/>
      <c r="K2378" s="9"/>
      <c r="M2378" s="34"/>
    </row>
    <row r="2379" spans="1:13" s="27" customFormat="1" x14ac:dyDescent="0.25">
      <c r="A2379"/>
      <c r="B2379"/>
      <c r="C2379"/>
      <c r="D2379"/>
      <c r="E2379"/>
      <c r="F2379" s="1"/>
      <c r="G2379"/>
      <c r="H2379"/>
      <c r="I2379"/>
      <c r="J2379" s="99"/>
      <c r="K2379" s="9"/>
      <c r="M2379" s="34"/>
    </row>
    <row r="2380" spans="1:13" s="27" customFormat="1" x14ac:dyDescent="0.25">
      <c r="A2380"/>
      <c r="B2380"/>
      <c r="C2380"/>
      <c r="D2380"/>
      <c r="E2380"/>
      <c r="F2380" s="1"/>
      <c r="G2380"/>
      <c r="H2380"/>
      <c r="I2380"/>
      <c r="J2380" s="99"/>
      <c r="K2380" s="9"/>
      <c r="M2380" s="34"/>
    </row>
    <row r="2381" spans="1:13" s="27" customFormat="1" x14ac:dyDescent="0.25">
      <c r="A2381"/>
      <c r="B2381"/>
      <c r="C2381"/>
      <c r="D2381"/>
      <c r="E2381"/>
      <c r="F2381" s="1"/>
      <c r="G2381"/>
      <c r="H2381"/>
      <c r="I2381"/>
      <c r="J2381" s="99"/>
      <c r="K2381" s="9"/>
      <c r="M2381" s="34"/>
    </row>
    <row r="2382" spans="1:13" s="27" customFormat="1" x14ac:dyDescent="0.25">
      <c r="A2382"/>
      <c r="B2382"/>
      <c r="C2382"/>
      <c r="D2382"/>
      <c r="E2382"/>
      <c r="F2382" s="1"/>
      <c r="G2382"/>
      <c r="H2382"/>
      <c r="I2382"/>
      <c r="J2382" s="99"/>
      <c r="K2382" s="9"/>
      <c r="M2382" s="34"/>
    </row>
    <row r="2383" spans="1:13" s="27" customFormat="1" x14ac:dyDescent="0.25">
      <c r="A2383"/>
      <c r="B2383"/>
      <c r="C2383"/>
      <c r="D2383"/>
      <c r="E2383"/>
      <c r="F2383" s="1"/>
      <c r="G2383"/>
      <c r="H2383"/>
      <c r="I2383"/>
      <c r="J2383" s="99"/>
      <c r="K2383" s="9"/>
      <c r="M2383" s="34"/>
    </row>
    <row r="2384" spans="1:13" s="27" customFormat="1" x14ac:dyDescent="0.25">
      <c r="A2384"/>
      <c r="B2384"/>
      <c r="C2384"/>
      <c r="D2384"/>
      <c r="E2384"/>
      <c r="F2384" s="1"/>
      <c r="G2384"/>
      <c r="H2384"/>
      <c r="I2384"/>
      <c r="J2384" s="99"/>
      <c r="K2384" s="9"/>
      <c r="M2384" s="34"/>
    </row>
    <row r="2385" spans="1:13" s="27" customFormat="1" x14ac:dyDescent="0.25">
      <c r="A2385"/>
      <c r="B2385"/>
      <c r="C2385"/>
      <c r="D2385"/>
      <c r="E2385"/>
      <c r="F2385" s="1"/>
      <c r="G2385"/>
      <c r="H2385"/>
      <c r="I2385"/>
      <c r="J2385" s="99"/>
      <c r="K2385" s="9"/>
      <c r="M2385" s="34"/>
    </row>
    <row r="2386" spans="1:13" s="27" customFormat="1" x14ac:dyDescent="0.25">
      <c r="A2386"/>
      <c r="B2386"/>
      <c r="C2386"/>
      <c r="D2386"/>
      <c r="E2386"/>
      <c r="F2386" s="1"/>
      <c r="G2386"/>
      <c r="H2386"/>
      <c r="I2386"/>
      <c r="J2386" s="99"/>
      <c r="K2386" s="9"/>
      <c r="M2386" s="34"/>
    </row>
    <row r="2387" spans="1:13" s="27" customFormat="1" x14ac:dyDescent="0.25">
      <c r="A2387"/>
      <c r="B2387"/>
      <c r="C2387"/>
      <c r="D2387"/>
      <c r="E2387"/>
      <c r="F2387" s="1"/>
      <c r="G2387"/>
      <c r="H2387"/>
      <c r="I2387"/>
      <c r="J2387" s="99"/>
      <c r="K2387" s="9"/>
      <c r="M2387" s="34"/>
    </row>
    <row r="2388" spans="1:13" s="27" customFormat="1" x14ac:dyDescent="0.25">
      <c r="A2388"/>
      <c r="B2388"/>
      <c r="C2388"/>
      <c r="D2388"/>
      <c r="E2388"/>
      <c r="F2388" s="1"/>
      <c r="G2388"/>
      <c r="H2388"/>
      <c r="I2388"/>
      <c r="J2388" s="99"/>
      <c r="K2388" s="9"/>
      <c r="M2388" s="34"/>
    </row>
    <row r="2389" spans="1:13" s="27" customFormat="1" x14ac:dyDescent="0.25">
      <c r="A2389"/>
      <c r="B2389"/>
      <c r="C2389"/>
      <c r="D2389"/>
      <c r="E2389"/>
      <c r="F2389" s="1"/>
      <c r="G2389"/>
      <c r="H2389"/>
      <c r="I2389"/>
      <c r="J2389" s="99"/>
      <c r="K2389" s="9"/>
      <c r="M2389" s="34"/>
    </row>
    <row r="2390" spans="1:13" s="27" customFormat="1" x14ac:dyDescent="0.25">
      <c r="A2390"/>
      <c r="B2390"/>
      <c r="C2390"/>
      <c r="D2390"/>
      <c r="E2390"/>
      <c r="F2390" s="1"/>
      <c r="G2390"/>
      <c r="H2390"/>
      <c r="I2390"/>
      <c r="J2390" s="99"/>
      <c r="K2390" s="9"/>
      <c r="M2390" s="34"/>
    </row>
    <row r="2391" spans="1:13" s="27" customFormat="1" x14ac:dyDescent="0.25">
      <c r="A2391"/>
      <c r="B2391"/>
      <c r="C2391"/>
      <c r="D2391"/>
      <c r="E2391"/>
      <c r="F2391" s="1"/>
      <c r="G2391"/>
      <c r="H2391"/>
      <c r="I2391"/>
      <c r="J2391" s="99"/>
      <c r="K2391" s="9"/>
      <c r="M2391" s="34"/>
    </row>
    <row r="2392" spans="1:13" s="27" customFormat="1" x14ac:dyDescent="0.25">
      <c r="A2392"/>
      <c r="B2392"/>
      <c r="C2392"/>
      <c r="D2392"/>
      <c r="E2392"/>
      <c r="F2392" s="1"/>
      <c r="G2392"/>
      <c r="H2392"/>
      <c r="I2392"/>
      <c r="J2392" s="99"/>
      <c r="K2392" s="9"/>
      <c r="M2392" s="34"/>
    </row>
    <row r="2393" spans="1:13" s="27" customFormat="1" x14ac:dyDescent="0.25">
      <c r="A2393"/>
      <c r="B2393"/>
      <c r="C2393"/>
      <c r="D2393"/>
      <c r="E2393"/>
      <c r="F2393" s="1"/>
      <c r="G2393"/>
      <c r="H2393"/>
      <c r="I2393"/>
      <c r="J2393" s="99"/>
      <c r="K2393" s="9"/>
      <c r="M2393" s="34"/>
    </row>
    <row r="2394" spans="1:13" s="27" customFormat="1" x14ac:dyDescent="0.25">
      <c r="A2394"/>
      <c r="B2394"/>
      <c r="C2394"/>
      <c r="D2394"/>
      <c r="E2394"/>
      <c r="F2394" s="1"/>
      <c r="G2394"/>
      <c r="H2394"/>
      <c r="I2394"/>
      <c r="J2394" s="99"/>
      <c r="K2394" s="9"/>
      <c r="M2394" s="34"/>
    </row>
    <row r="2395" spans="1:13" s="27" customFormat="1" x14ac:dyDescent="0.25">
      <c r="A2395"/>
      <c r="B2395"/>
      <c r="C2395"/>
      <c r="D2395"/>
      <c r="E2395"/>
      <c r="F2395" s="1"/>
      <c r="G2395"/>
      <c r="H2395"/>
      <c r="I2395"/>
      <c r="J2395" s="99"/>
      <c r="K2395" s="9"/>
      <c r="M2395" s="34"/>
    </row>
    <row r="2396" spans="1:13" s="27" customFormat="1" x14ac:dyDescent="0.25">
      <c r="A2396"/>
      <c r="B2396"/>
      <c r="C2396"/>
      <c r="D2396"/>
      <c r="E2396"/>
      <c r="F2396" s="1"/>
      <c r="G2396"/>
      <c r="H2396"/>
      <c r="I2396"/>
      <c r="J2396" s="99"/>
      <c r="K2396" s="9"/>
      <c r="M2396" s="34"/>
    </row>
    <row r="2397" spans="1:13" s="27" customFormat="1" x14ac:dyDescent="0.25">
      <c r="A2397"/>
      <c r="B2397"/>
      <c r="C2397"/>
      <c r="D2397"/>
      <c r="E2397"/>
      <c r="F2397" s="1"/>
      <c r="G2397"/>
      <c r="H2397"/>
      <c r="I2397"/>
      <c r="J2397" s="99"/>
      <c r="K2397" s="9"/>
      <c r="M2397" s="34"/>
    </row>
    <row r="2398" spans="1:13" s="27" customFormat="1" x14ac:dyDescent="0.25">
      <c r="A2398"/>
      <c r="B2398"/>
      <c r="C2398"/>
      <c r="D2398"/>
      <c r="E2398"/>
      <c r="F2398" s="1"/>
      <c r="G2398"/>
      <c r="H2398"/>
      <c r="I2398"/>
      <c r="J2398" s="99"/>
      <c r="K2398" s="9"/>
      <c r="M2398" s="34"/>
    </row>
    <row r="2399" spans="1:13" s="27" customFormat="1" x14ac:dyDescent="0.25">
      <c r="A2399"/>
      <c r="B2399"/>
      <c r="C2399"/>
      <c r="D2399"/>
      <c r="E2399"/>
      <c r="F2399" s="1"/>
      <c r="G2399"/>
      <c r="H2399"/>
      <c r="I2399"/>
      <c r="J2399" s="99"/>
      <c r="K2399" s="9"/>
      <c r="M2399" s="34"/>
    </row>
    <row r="2400" spans="1:13" s="27" customFormat="1" x14ac:dyDescent="0.25">
      <c r="A2400"/>
      <c r="B2400"/>
      <c r="C2400"/>
      <c r="D2400"/>
      <c r="E2400"/>
      <c r="F2400" s="1"/>
      <c r="G2400"/>
      <c r="H2400"/>
      <c r="I2400"/>
      <c r="J2400" s="99"/>
      <c r="K2400" s="9"/>
      <c r="M2400" s="34"/>
    </row>
    <row r="2401" spans="1:13" s="27" customFormat="1" x14ac:dyDescent="0.25">
      <c r="A2401"/>
      <c r="B2401"/>
      <c r="C2401"/>
      <c r="D2401"/>
      <c r="E2401"/>
      <c r="F2401" s="1"/>
      <c r="G2401"/>
      <c r="H2401"/>
      <c r="I2401"/>
      <c r="J2401" s="99"/>
      <c r="K2401" s="9"/>
      <c r="M2401" s="34"/>
    </row>
    <row r="2402" spans="1:13" s="27" customFormat="1" x14ac:dyDescent="0.25">
      <c r="A2402"/>
      <c r="B2402"/>
      <c r="C2402"/>
      <c r="D2402"/>
      <c r="E2402"/>
      <c r="F2402" s="1"/>
      <c r="G2402"/>
      <c r="H2402"/>
      <c r="I2402"/>
      <c r="J2402" s="99"/>
      <c r="K2402" s="9"/>
      <c r="M2402" s="34"/>
    </row>
    <row r="2403" spans="1:13" s="27" customFormat="1" x14ac:dyDescent="0.25">
      <c r="A2403"/>
      <c r="B2403"/>
      <c r="C2403"/>
      <c r="D2403"/>
      <c r="E2403"/>
      <c r="F2403" s="1"/>
      <c r="G2403"/>
      <c r="H2403"/>
      <c r="I2403"/>
      <c r="J2403" s="99"/>
      <c r="K2403" s="9"/>
      <c r="M2403" s="34"/>
    </row>
    <row r="2404" spans="1:13" s="27" customFormat="1" x14ac:dyDescent="0.25">
      <c r="A2404"/>
      <c r="B2404"/>
      <c r="C2404"/>
      <c r="D2404"/>
      <c r="E2404"/>
      <c r="F2404" s="1"/>
      <c r="G2404"/>
      <c r="H2404"/>
      <c r="I2404"/>
      <c r="J2404" s="99"/>
      <c r="K2404" s="9"/>
      <c r="M2404" s="34"/>
    </row>
    <row r="2405" spans="1:13" s="27" customFormat="1" x14ac:dyDescent="0.25">
      <c r="A2405"/>
      <c r="B2405"/>
      <c r="C2405"/>
      <c r="D2405"/>
      <c r="E2405"/>
      <c r="F2405" s="1"/>
      <c r="G2405"/>
      <c r="H2405"/>
      <c r="I2405"/>
      <c r="J2405" s="99"/>
      <c r="K2405" s="9"/>
      <c r="M2405" s="34"/>
    </row>
    <row r="2406" spans="1:13" s="27" customFormat="1" x14ac:dyDescent="0.25">
      <c r="A2406"/>
      <c r="B2406"/>
      <c r="C2406"/>
      <c r="D2406"/>
      <c r="E2406"/>
      <c r="F2406" s="1"/>
      <c r="G2406"/>
      <c r="H2406"/>
      <c r="I2406"/>
      <c r="J2406" s="99"/>
      <c r="K2406" s="9"/>
      <c r="M2406" s="34"/>
    </row>
    <row r="2407" spans="1:13" s="27" customFormat="1" x14ac:dyDescent="0.25">
      <c r="A2407"/>
      <c r="B2407"/>
      <c r="C2407"/>
      <c r="D2407"/>
      <c r="E2407"/>
      <c r="F2407" s="1"/>
      <c r="G2407"/>
      <c r="H2407"/>
      <c r="I2407"/>
      <c r="J2407" s="99"/>
      <c r="K2407" s="9"/>
      <c r="M2407" s="34"/>
    </row>
    <row r="2408" spans="1:13" s="27" customFormat="1" x14ac:dyDescent="0.25">
      <c r="A2408"/>
      <c r="B2408"/>
      <c r="C2408"/>
      <c r="D2408"/>
      <c r="E2408"/>
      <c r="F2408" s="1"/>
      <c r="G2408"/>
      <c r="H2408"/>
      <c r="I2408"/>
      <c r="J2408" s="99"/>
      <c r="K2408" s="9"/>
      <c r="M2408" s="34"/>
    </row>
    <row r="2409" spans="1:13" s="27" customFormat="1" x14ac:dyDescent="0.25">
      <c r="A2409"/>
      <c r="B2409"/>
      <c r="C2409"/>
      <c r="D2409"/>
      <c r="E2409"/>
      <c r="F2409" s="1"/>
      <c r="G2409"/>
      <c r="H2409"/>
      <c r="I2409"/>
      <c r="J2409" s="99"/>
      <c r="K2409" s="9"/>
      <c r="M2409" s="34"/>
    </row>
    <row r="2410" spans="1:13" s="27" customFormat="1" x14ac:dyDescent="0.25">
      <c r="A2410"/>
      <c r="B2410"/>
      <c r="C2410"/>
      <c r="D2410"/>
      <c r="E2410"/>
      <c r="F2410" s="1"/>
      <c r="G2410"/>
      <c r="H2410"/>
      <c r="I2410"/>
      <c r="J2410" s="99"/>
      <c r="K2410" s="9"/>
      <c r="M2410" s="34"/>
    </row>
    <row r="2411" spans="1:13" s="27" customFormat="1" x14ac:dyDescent="0.25">
      <c r="A2411"/>
      <c r="B2411"/>
      <c r="C2411"/>
      <c r="D2411"/>
      <c r="E2411"/>
      <c r="F2411" s="1"/>
      <c r="G2411"/>
      <c r="H2411"/>
      <c r="I2411"/>
      <c r="J2411" s="99"/>
      <c r="K2411" s="9"/>
      <c r="M2411" s="34"/>
    </row>
    <row r="2412" spans="1:13" s="27" customFormat="1" x14ac:dyDescent="0.25">
      <c r="A2412"/>
      <c r="B2412"/>
      <c r="C2412"/>
      <c r="D2412"/>
      <c r="E2412"/>
      <c r="F2412" s="1"/>
      <c r="G2412"/>
      <c r="H2412"/>
      <c r="I2412"/>
      <c r="J2412" s="99"/>
      <c r="K2412" s="9"/>
      <c r="M2412" s="34"/>
    </row>
    <row r="2413" spans="1:13" s="27" customFormat="1" x14ac:dyDescent="0.25">
      <c r="A2413"/>
      <c r="B2413"/>
      <c r="C2413"/>
      <c r="D2413"/>
      <c r="E2413"/>
      <c r="F2413" s="1"/>
      <c r="G2413"/>
      <c r="H2413"/>
      <c r="I2413"/>
      <c r="J2413" s="99"/>
      <c r="K2413" s="9"/>
      <c r="M2413" s="34"/>
    </row>
    <row r="2414" spans="1:13" s="27" customFormat="1" x14ac:dyDescent="0.25">
      <c r="A2414"/>
      <c r="B2414"/>
      <c r="C2414"/>
      <c r="D2414"/>
      <c r="E2414"/>
      <c r="F2414" s="1"/>
      <c r="G2414"/>
      <c r="H2414"/>
      <c r="I2414"/>
      <c r="J2414" s="99"/>
      <c r="K2414" s="9"/>
      <c r="M2414" s="34"/>
    </row>
    <row r="2415" spans="1:13" s="27" customFormat="1" x14ac:dyDescent="0.25">
      <c r="A2415"/>
      <c r="B2415"/>
      <c r="C2415"/>
      <c r="D2415"/>
      <c r="E2415"/>
      <c r="F2415" s="1"/>
      <c r="G2415"/>
      <c r="H2415"/>
      <c r="I2415"/>
      <c r="J2415" s="99"/>
      <c r="K2415" s="9"/>
      <c r="M2415" s="34"/>
    </row>
    <row r="2416" spans="1:13" s="27" customFormat="1" x14ac:dyDescent="0.25">
      <c r="A2416"/>
      <c r="B2416"/>
      <c r="C2416"/>
      <c r="D2416"/>
      <c r="E2416"/>
      <c r="F2416" s="1"/>
      <c r="G2416"/>
      <c r="H2416"/>
      <c r="I2416"/>
      <c r="J2416" s="99"/>
      <c r="K2416" s="9"/>
      <c r="M2416" s="34"/>
    </row>
    <row r="2417" spans="1:13" s="27" customFormat="1" x14ac:dyDescent="0.25">
      <c r="A2417"/>
      <c r="B2417"/>
      <c r="C2417"/>
      <c r="D2417"/>
      <c r="E2417"/>
      <c r="F2417" s="1"/>
      <c r="G2417"/>
      <c r="H2417"/>
      <c r="I2417"/>
      <c r="J2417" s="99"/>
      <c r="K2417" s="9"/>
      <c r="M2417" s="34"/>
    </row>
    <row r="2418" spans="1:13" s="27" customFormat="1" x14ac:dyDescent="0.25">
      <c r="A2418"/>
      <c r="B2418"/>
      <c r="C2418"/>
      <c r="D2418"/>
      <c r="E2418"/>
      <c r="F2418" s="1"/>
      <c r="G2418"/>
      <c r="H2418"/>
      <c r="I2418"/>
      <c r="J2418" s="99"/>
      <c r="K2418" s="9"/>
      <c r="M2418" s="34"/>
    </row>
    <row r="2419" spans="1:13" s="27" customFormat="1" x14ac:dyDescent="0.25">
      <c r="A2419"/>
      <c r="B2419"/>
      <c r="C2419"/>
      <c r="D2419"/>
      <c r="E2419"/>
      <c r="F2419" s="1"/>
      <c r="G2419"/>
      <c r="H2419"/>
      <c r="I2419"/>
      <c r="J2419" s="99"/>
      <c r="K2419" s="9"/>
      <c r="M2419" s="34"/>
    </row>
    <row r="2420" spans="1:13" s="27" customFormat="1" x14ac:dyDescent="0.25">
      <c r="A2420"/>
      <c r="B2420"/>
      <c r="C2420"/>
      <c r="D2420"/>
      <c r="E2420"/>
      <c r="F2420" s="1"/>
      <c r="G2420"/>
      <c r="H2420"/>
      <c r="I2420"/>
      <c r="J2420" s="99"/>
      <c r="K2420" s="9"/>
      <c r="M2420" s="34"/>
    </row>
    <row r="2421" spans="1:13" s="27" customFormat="1" x14ac:dyDescent="0.25">
      <c r="A2421"/>
      <c r="B2421"/>
      <c r="C2421"/>
      <c r="D2421"/>
      <c r="E2421"/>
      <c r="F2421" s="1"/>
      <c r="G2421"/>
      <c r="H2421"/>
      <c r="I2421"/>
      <c r="J2421" s="99"/>
      <c r="K2421" s="9"/>
      <c r="M2421" s="34"/>
    </row>
    <row r="2422" spans="1:13" s="27" customFormat="1" x14ac:dyDescent="0.25">
      <c r="A2422"/>
      <c r="B2422"/>
      <c r="C2422"/>
      <c r="D2422"/>
      <c r="E2422"/>
      <c r="F2422" s="1"/>
      <c r="G2422"/>
      <c r="H2422"/>
      <c r="I2422"/>
      <c r="J2422" s="99"/>
      <c r="K2422" s="9"/>
      <c r="M2422" s="34"/>
    </row>
    <row r="2423" spans="1:13" s="27" customFormat="1" x14ac:dyDescent="0.25">
      <c r="A2423"/>
      <c r="B2423"/>
      <c r="C2423"/>
      <c r="D2423"/>
      <c r="E2423"/>
      <c r="F2423" s="1"/>
      <c r="G2423"/>
      <c r="H2423"/>
      <c r="I2423"/>
      <c r="J2423" s="99"/>
      <c r="K2423" s="9"/>
      <c r="M2423" s="34"/>
    </row>
    <row r="2424" spans="1:13" s="27" customFormat="1" x14ac:dyDescent="0.25">
      <c r="A2424"/>
      <c r="B2424"/>
      <c r="C2424"/>
      <c r="D2424"/>
      <c r="E2424"/>
      <c r="F2424" s="1"/>
      <c r="G2424"/>
      <c r="H2424"/>
      <c r="I2424"/>
      <c r="J2424" s="99"/>
      <c r="K2424" s="9"/>
      <c r="M2424" s="34"/>
    </row>
    <row r="2425" spans="1:13" s="27" customFormat="1" x14ac:dyDescent="0.25">
      <c r="A2425"/>
      <c r="B2425"/>
      <c r="C2425"/>
      <c r="D2425"/>
      <c r="E2425"/>
      <c r="F2425" s="1"/>
      <c r="G2425"/>
      <c r="H2425"/>
      <c r="I2425"/>
      <c r="J2425" s="99"/>
      <c r="K2425" s="9"/>
      <c r="M2425" s="34"/>
    </row>
    <row r="2426" spans="1:13" s="27" customFormat="1" x14ac:dyDescent="0.25">
      <c r="A2426"/>
      <c r="B2426"/>
      <c r="C2426"/>
      <c r="D2426"/>
      <c r="E2426"/>
      <c r="F2426" s="1"/>
      <c r="G2426"/>
      <c r="H2426"/>
      <c r="I2426"/>
      <c r="J2426" s="99"/>
      <c r="K2426" s="9"/>
      <c r="M2426" s="34"/>
    </row>
    <row r="2427" spans="1:13" s="27" customFormat="1" x14ac:dyDescent="0.25">
      <c r="A2427"/>
      <c r="B2427"/>
      <c r="C2427"/>
      <c r="D2427"/>
      <c r="E2427"/>
      <c r="F2427" s="1"/>
      <c r="G2427"/>
      <c r="H2427"/>
      <c r="I2427"/>
      <c r="J2427" s="99"/>
      <c r="K2427" s="9"/>
      <c r="M2427" s="34"/>
    </row>
    <row r="2428" spans="1:13" s="27" customFormat="1" x14ac:dyDescent="0.25">
      <c r="A2428"/>
      <c r="B2428"/>
      <c r="C2428"/>
      <c r="D2428"/>
      <c r="E2428"/>
      <c r="F2428" s="1"/>
      <c r="G2428"/>
      <c r="H2428"/>
      <c r="I2428"/>
      <c r="J2428" s="99"/>
      <c r="K2428" s="9"/>
      <c r="M2428" s="34"/>
    </row>
    <row r="2429" spans="1:13" s="27" customFormat="1" x14ac:dyDescent="0.25">
      <c r="A2429"/>
      <c r="B2429"/>
      <c r="C2429"/>
      <c r="D2429"/>
      <c r="E2429"/>
      <c r="F2429" s="1"/>
      <c r="G2429"/>
      <c r="H2429"/>
      <c r="I2429"/>
      <c r="J2429" s="99"/>
      <c r="K2429" s="9"/>
      <c r="M2429" s="34"/>
    </row>
    <row r="2430" spans="1:13" s="27" customFormat="1" x14ac:dyDescent="0.25">
      <c r="A2430"/>
      <c r="B2430"/>
      <c r="C2430"/>
      <c r="D2430"/>
      <c r="E2430"/>
      <c r="F2430" s="1"/>
      <c r="G2430"/>
      <c r="H2430"/>
      <c r="I2430"/>
      <c r="J2430" s="99"/>
      <c r="K2430" s="9"/>
      <c r="M2430" s="34"/>
    </row>
    <row r="2431" spans="1:13" s="27" customFormat="1" x14ac:dyDescent="0.25">
      <c r="A2431"/>
      <c r="B2431"/>
      <c r="C2431"/>
      <c r="D2431"/>
      <c r="E2431"/>
      <c r="F2431" s="1"/>
      <c r="G2431"/>
      <c r="H2431"/>
      <c r="I2431"/>
      <c r="J2431" s="99"/>
      <c r="K2431" s="9"/>
      <c r="M2431" s="34"/>
    </row>
    <row r="2432" spans="1:13" s="27" customFormat="1" x14ac:dyDescent="0.25">
      <c r="A2432"/>
      <c r="B2432"/>
      <c r="C2432"/>
      <c r="D2432"/>
      <c r="E2432"/>
      <c r="F2432" s="1"/>
      <c r="G2432"/>
      <c r="H2432"/>
      <c r="I2432"/>
      <c r="J2432" s="99"/>
      <c r="K2432" s="9"/>
      <c r="M2432" s="34"/>
    </row>
    <row r="2433" spans="1:13" s="27" customFormat="1" x14ac:dyDescent="0.25">
      <c r="A2433"/>
      <c r="B2433"/>
      <c r="C2433"/>
      <c r="D2433"/>
      <c r="E2433"/>
      <c r="F2433" s="1"/>
      <c r="G2433"/>
      <c r="H2433"/>
      <c r="I2433"/>
      <c r="J2433" s="99"/>
      <c r="K2433" s="9"/>
      <c r="M2433" s="34"/>
    </row>
    <row r="2434" spans="1:13" s="27" customFormat="1" x14ac:dyDescent="0.25">
      <c r="A2434"/>
      <c r="B2434"/>
      <c r="C2434"/>
      <c r="D2434"/>
      <c r="E2434"/>
      <c r="F2434" s="1"/>
      <c r="G2434"/>
      <c r="H2434"/>
      <c r="I2434"/>
      <c r="J2434" s="99"/>
      <c r="K2434" s="9"/>
      <c r="M2434" s="34"/>
    </row>
    <row r="2435" spans="1:13" s="27" customFormat="1" x14ac:dyDescent="0.25">
      <c r="A2435"/>
      <c r="B2435"/>
      <c r="C2435"/>
      <c r="D2435"/>
      <c r="E2435"/>
      <c r="F2435" s="1"/>
      <c r="G2435"/>
      <c r="H2435"/>
      <c r="I2435"/>
      <c r="J2435" s="99"/>
      <c r="K2435" s="9"/>
      <c r="M2435" s="34"/>
    </row>
    <row r="2436" spans="1:13" s="27" customFormat="1" x14ac:dyDescent="0.25">
      <c r="A2436"/>
      <c r="B2436"/>
      <c r="C2436"/>
      <c r="D2436"/>
      <c r="E2436"/>
      <c r="F2436" s="1"/>
      <c r="G2436"/>
      <c r="H2436"/>
      <c r="I2436"/>
      <c r="J2436" s="99"/>
      <c r="K2436" s="9"/>
      <c r="M2436" s="34"/>
    </row>
    <row r="2437" spans="1:13" s="27" customFormat="1" x14ac:dyDescent="0.25">
      <c r="A2437"/>
      <c r="B2437"/>
      <c r="C2437"/>
      <c r="D2437"/>
      <c r="E2437"/>
      <c r="F2437" s="1"/>
      <c r="G2437"/>
      <c r="H2437"/>
      <c r="I2437"/>
      <c r="J2437" s="99"/>
      <c r="K2437" s="9"/>
      <c r="M2437" s="34"/>
    </row>
    <row r="2438" spans="1:13" s="27" customFormat="1" x14ac:dyDescent="0.25">
      <c r="A2438"/>
      <c r="B2438"/>
      <c r="C2438"/>
      <c r="D2438"/>
      <c r="E2438"/>
      <c r="F2438" s="1"/>
      <c r="G2438"/>
      <c r="H2438"/>
      <c r="I2438"/>
      <c r="J2438" s="99"/>
      <c r="K2438" s="9"/>
      <c r="M2438" s="34"/>
    </row>
    <row r="2439" spans="1:13" s="27" customFormat="1" x14ac:dyDescent="0.25">
      <c r="A2439"/>
      <c r="B2439"/>
      <c r="C2439"/>
      <c r="D2439"/>
      <c r="E2439"/>
      <c r="F2439" s="1"/>
      <c r="G2439"/>
      <c r="H2439"/>
      <c r="I2439"/>
      <c r="J2439" s="99"/>
      <c r="K2439" s="9"/>
      <c r="M2439" s="34"/>
    </row>
    <row r="2440" spans="1:13" s="27" customFormat="1" x14ac:dyDescent="0.25">
      <c r="A2440"/>
      <c r="B2440"/>
      <c r="C2440"/>
      <c r="D2440"/>
      <c r="E2440"/>
      <c r="F2440" s="1"/>
      <c r="G2440"/>
      <c r="H2440"/>
      <c r="I2440"/>
      <c r="J2440" s="99"/>
      <c r="K2440" s="9"/>
      <c r="M2440" s="34"/>
    </row>
    <row r="2441" spans="1:13" s="27" customFormat="1" x14ac:dyDescent="0.25">
      <c r="A2441"/>
      <c r="B2441"/>
      <c r="C2441"/>
      <c r="D2441"/>
      <c r="E2441"/>
      <c r="F2441" s="1"/>
      <c r="G2441"/>
      <c r="H2441"/>
      <c r="I2441"/>
      <c r="J2441" s="99"/>
      <c r="K2441" s="9"/>
      <c r="M2441" s="34"/>
    </row>
    <row r="2442" spans="1:13" s="27" customFormat="1" x14ac:dyDescent="0.25">
      <c r="A2442"/>
      <c r="B2442"/>
      <c r="C2442"/>
      <c r="D2442"/>
      <c r="E2442"/>
      <c r="F2442" s="1"/>
      <c r="G2442"/>
      <c r="H2442"/>
      <c r="I2442"/>
      <c r="J2442" s="99"/>
      <c r="K2442" s="9"/>
      <c r="M2442" s="34"/>
    </row>
    <row r="2443" spans="1:13" s="27" customFormat="1" x14ac:dyDescent="0.25">
      <c r="A2443"/>
      <c r="B2443"/>
      <c r="C2443"/>
      <c r="D2443"/>
      <c r="E2443"/>
      <c r="F2443" s="1"/>
      <c r="G2443"/>
      <c r="H2443"/>
      <c r="I2443"/>
      <c r="J2443" s="99"/>
      <c r="K2443" s="9"/>
      <c r="M2443" s="34"/>
    </row>
    <row r="2444" spans="1:13" s="27" customFormat="1" x14ac:dyDescent="0.25">
      <c r="A2444"/>
      <c r="B2444"/>
      <c r="C2444"/>
      <c r="D2444"/>
      <c r="E2444"/>
      <c r="F2444" s="1"/>
      <c r="G2444"/>
      <c r="H2444"/>
      <c r="I2444"/>
      <c r="J2444" s="99"/>
      <c r="K2444" s="9"/>
      <c r="M2444" s="34"/>
    </row>
    <row r="2445" spans="1:13" s="27" customFormat="1" x14ac:dyDescent="0.25">
      <c r="A2445"/>
      <c r="B2445"/>
      <c r="C2445"/>
      <c r="D2445"/>
      <c r="E2445"/>
      <c r="F2445" s="1"/>
      <c r="G2445"/>
      <c r="H2445"/>
      <c r="I2445"/>
      <c r="J2445" s="99"/>
      <c r="K2445" s="9"/>
      <c r="M2445" s="34"/>
    </row>
    <row r="2446" spans="1:13" s="27" customFormat="1" x14ac:dyDescent="0.25">
      <c r="A2446"/>
      <c r="B2446"/>
      <c r="C2446"/>
      <c r="D2446"/>
      <c r="E2446"/>
      <c r="F2446" s="1"/>
      <c r="G2446"/>
      <c r="H2446"/>
      <c r="I2446"/>
      <c r="J2446" s="99"/>
      <c r="K2446" s="9"/>
      <c r="M2446" s="34"/>
    </row>
    <row r="2447" spans="1:13" s="27" customFormat="1" x14ac:dyDescent="0.25">
      <c r="A2447"/>
      <c r="B2447"/>
      <c r="C2447"/>
      <c r="D2447"/>
      <c r="E2447"/>
      <c r="F2447" s="1"/>
      <c r="G2447"/>
      <c r="H2447"/>
      <c r="I2447"/>
      <c r="J2447" s="99"/>
      <c r="K2447" s="9"/>
      <c r="M2447" s="34"/>
    </row>
    <row r="2448" spans="1:13" s="27" customFormat="1" x14ac:dyDescent="0.25">
      <c r="A2448"/>
      <c r="B2448"/>
      <c r="C2448"/>
      <c r="D2448"/>
      <c r="E2448"/>
      <c r="F2448" s="1"/>
      <c r="G2448"/>
      <c r="H2448"/>
      <c r="I2448"/>
      <c r="J2448" s="99"/>
      <c r="K2448" s="9"/>
      <c r="M2448" s="34"/>
    </row>
    <row r="2449" spans="1:13" s="27" customFormat="1" x14ac:dyDescent="0.25">
      <c r="A2449"/>
      <c r="B2449"/>
      <c r="C2449"/>
      <c r="D2449"/>
      <c r="E2449"/>
      <c r="F2449" s="1"/>
      <c r="G2449"/>
      <c r="H2449"/>
      <c r="I2449"/>
      <c r="J2449" s="99"/>
      <c r="K2449" s="9"/>
      <c r="M2449" s="34"/>
    </row>
    <row r="2450" spans="1:13" s="27" customFormat="1" x14ac:dyDescent="0.25">
      <c r="A2450"/>
      <c r="B2450"/>
      <c r="C2450"/>
      <c r="D2450"/>
      <c r="E2450"/>
      <c r="F2450" s="1"/>
      <c r="G2450"/>
      <c r="H2450"/>
      <c r="I2450"/>
      <c r="J2450" s="99"/>
      <c r="K2450" s="9"/>
      <c r="M2450" s="34"/>
    </row>
    <row r="2451" spans="1:13" s="27" customFormat="1" x14ac:dyDescent="0.25">
      <c r="A2451"/>
      <c r="B2451"/>
      <c r="C2451"/>
      <c r="D2451"/>
      <c r="E2451"/>
      <c r="F2451" s="1"/>
      <c r="G2451"/>
      <c r="H2451"/>
      <c r="I2451"/>
      <c r="J2451" s="99"/>
      <c r="K2451" s="9"/>
      <c r="M2451" s="34"/>
    </row>
    <row r="2452" spans="1:13" s="27" customFormat="1" x14ac:dyDescent="0.25">
      <c r="A2452"/>
      <c r="B2452"/>
      <c r="C2452"/>
      <c r="D2452"/>
      <c r="E2452"/>
      <c r="F2452" s="1"/>
      <c r="G2452"/>
      <c r="H2452"/>
      <c r="I2452"/>
      <c r="J2452" s="99"/>
      <c r="K2452" s="9"/>
      <c r="M2452" s="34"/>
    </row>
    <row r="2453" spans="1:13" s="27" customFormat="1" x14ac:dyDescent="0.25">
      <c r="A2453"/>
      <c r="B2453"/>
      <c r="C2453"/>
      <c r="D2453"/>
      <c r="E2453"/>
      <c r="F2453" s="1"/>
      <c r="G2453"/>
      <c r="H2453"/>
      <c r="I2453"/>
      <c r="J2453" s="99"/>
      <c r="K2453" s="9"/>
      <c r="M2453" s="34"/>
    </row>
    <row r="2454" spans="1:13" s="27" customFormat="1" x14ac:dyDescent="0.25">
      <c r="A2454"/>
      <c r="B2454"/>
      <c r="C2454"/>
      <c r="D2454"/>
      <c r="E2454"/>
      <c r="F2454" s="1"/>
      <c r="G2454"/>
      <c r="H2454"/>
      <c r="I2454"/>
      <c r="J2454" s="99"/>
      <c r="K2454" s="9"/>
      <c r="M2454" s="34"/>
    </row>
    <row r="2455" spans="1:13" s="27" customFormat="1" x14ac:dyDescent="0.25">
      <c r="A2455"/>
      <c r="B2455"/>
      <c r="C2455"/>
      <c r="D2455"/>
      <c r="E2455"/>
      <c r="F2455" s="1"/>
      <c r="G2455"/>
      <c r="H2455"/>
      <c r="I2455"/>
      <c r="J2455" s="99"/>
      <c r="K2455" s="9"/>
      <c r="M2455" s="34"/>
    </row>
    <row r="2456" spans="1:13" s="27" customFormat="1" x14ac:dyDescent="0.25">
      <c r="A2456"/>
      <c r="B2456"/>
      <c r="C2456"/>
      <c r="D2456"/>
      <c r="E2456"/>
      <c r="F2456" s="1"/>
      <c r="G2456"/>
      <c r="H2456"/>
      <c r="I2456"/>
      <c r="J2456" s="99"/>
      <c r="K2456" s="9"/>
      <c r="M2456" s="34"/>
    </row>
    <row r="2457" spans="1:13" s="27" customFormat="1" x14ac:dyDescent="0.25">
      <c r="A2457"/>
      <c r="B2457"/>
      <c r="C2457"/>
      <c r="D2457"/>
      <c r="E2457"/>
      <c r="F2457" s="1"/>
      <c r="G2457"/>
      <c r="H2457"/>
      <c r="I2457"/>
      <c r="J2457" s="99"/>
      <c r="K2457" s="9"/>
      <c r="M2457" s="34"/>
    </row>
    <row r="2458" spans="1:13" s="27" customFormat="1" x14ac:dyDescent="0.25">
      <c r="A2458"/>
      <c r="B2458"/>
      <c r="C2458"/>
      <c r="D2458"/>
      <c r="E2458"/>
      <c r="F2458" s="1"/>
      <c r="G2458"/>
      <c r="H2458"/>
      <c r="I2458"/>
      <c r="J2458" s="99"/>
      <c r="K2458" s="9"/>
      <c r="M2458" s="34"/>
    </row>
    <row r="2459" spans="1:13" s="27" customFormat="1" x14ac:dyDescent="0.25">
      <c r="A2459"/>
      <c r="B2459"/>
      <c r="C2459"/>
      <c r="D2459"/>
      <c r="E2459"/>
      <c r="F2459" s="1"/>
      <c r="G2459"/>
      <c r="H2459"/>
      <c r="I2459"/>
      <c r="J2459" s="99"/>
      <c r="K2459" s="9"/>
      <c r="M2459" s="34"/>
    </row>
    <row r="2460" spans="1:13" s="27" customFormat="1" x14ac:dyDescent="0.25">
      <c r="A2460"/>
      <c r="B2460"/>
      <c r="C2460"/>
      <c r="D2460"/>
      <c r="E2460"/>
      <c r="F2460" s="1"/>
      <c r="G2460"/>
      <c r="H2460"/>
      <c r="I2460"/>
      <c r="J2460" s="99"/>
      <c r="K2460" s="9"/>
      <c r="M2460" s="34"/>
    </row>
    <row r="2461" spans="1:13" s="27" customFormat="1" x14ac:dyDescent="0.25">
      <c r="A2461"/>
      <c r="B2461"/>
      <c r="C2461"/>
      <c r="D2461"/>
      <c r="E2461"/>
      <c r="F2461" s="1"/>
      <c r="G2461"/>
      <c r="H2461"/>
      <c r="I2461"/>
      <c r="J2461" s="99"/>
      <c r="K2461" s="9"/>
      <c r="M2461" s="34"/>
    </row>
    <row r="2462" spans="1:13" s="27" customFormat="1" x14ac:dyDescent="0.25">
      <c r="A2462"/>
      <c r="B2462"/>
      <c r="C2462"/>
      <c r="D2462"/>
      <c r="E2462"/>
      <c r="F2462" s="1"/>
      <c r="G2462"/>
      <c r="H2462"/>
      <c r="I2462"/>
      <c r="J2462" s="99"/>
      <c r="K2462" s="9"/>
      <c r="M2462" s="34"/>
    </row>
    <row r="2463" spans="1:13" s="27" customFormat="1" x14ac:dyDescent="0.25">
      <c r="A2463"/>
      <c r="B2463"/>
      <c r="C2463"/>
      <c r="D2463"/>
      <c r="E2463"/>
      <c r="F2463" s="1"/>
      <c r="G2463"/>
      <c r="H2463"/>
      <c r="I2463"/>
      <c r="J2463" s="99"/>
      <c r="K2463" s="9"/>
      <c r="M2463" s="34"/>
    </row>
    <row r="2464" spans="1:13" s="27" customFormat="1" x14ac:dyDescent="0.25">
      <c r="A2464"/>
      <c r="B2464"/>
      <c r="C2464"/>
      <c r="D2464"/>
      <c r="E2464"/>
      <c r="F2464" s="1"/>
      <c r="G2464"/>
      <c r="H2464"/>
      <c r="I2464"/>
      <c r="J2464" s="99"/>
      <c r="K2464" s="9"/>
      <c r="M2464" s="34"/>
    </row>
    <row r="2465" spans="1:13" s="27" customFormat="1" x14ac:dyDescent="0.25">
      <c r="A2465"/>
      <c r="B2465"/>
      <c r="C2465"/>
      <c r="D2465"/>
      <c r="E2465"/>
      <c r="F2465" s="1"/>
      <c r="G2465"/>
      <c r="H2465"/>
      <c r="I2465"/>
      <c r="J2465" s="99"/>
      <c r="K2465" s="9"/>
      <c r="M2465" s="34"/>
    </row>
    <row r="2466" spans="1:13" s="27" customFormat="1" x14ac:dyDescent="0.25">
      <c r="A2466"/>
      <c r="B2466"/>
      <c r="C2466"/>
      <c r="D2466"/>
      <c r="E2466"/>
      <c r="F2466" s="1"/>
      <c r="G2466"/>
      <c r="H2466"/>
      <c r="I2466"/>
      <c r="J2466" s="99"/>
      <c r="K2466" s="9"/>
      <c r="M2466" s="34"/>
    </row>
    <row r="2467" spans="1:13" s="27" customFormat="1" x14ac:dyDescent="0.25">
      <c r="A2467"/>
      <c r="B2467"/>
      <c r="C2467"/>
      <c r="D2467"/>
      <c r="E2467"/>
      <c r="F2467" s="1"/>
      <c r="G2467"/>
      <c r="H2467"/>
      <c r="I2467"/>
      <c r="J2467" s="99"/>
      <c r="K2467" s="9"/>
      <c r="M2467" s="34"/>
    </row>
    <row r="2468" spans="1:13" s="27" customFormat="1" x14ac:dyDescent="0.25">
      <c r="A2468"/>
      <c r="B2468"/>
      <c r="C2468"/>
      <c r="D2468"/>
      <c r="E2468"/>
      <c r="F2468" s="1"/>
      <c r="G2468"/>
      <c r="H2468"/>
      <c r="I2468"/>
      <c r="J2468" s="99"/>
      <c r="K2468" s="9"/>
      <c r="M2468" s="34"/>
    </row>
    <row r="2469" spans="1:13" s="27" customFormat="1" x14ac:dyDescent="0.25">
      <c r="A2469"/>
      <c r="B2469"/>
      <c r="C2469"/>
      <c r="D2469"/>
      <c r="E2469"/>
      <c r="F2469" s="1"/>
      <c r="G2469"/>
      <c r="H2469"/>
      <c r="I2469"/>
      <c r="J2469" s="99"/>
      <c r="K2469" s="9"/>
      <c r="M2469" s="34"/>
    </row>
    <row r="2470" spans="1:13" s="27" customFormat="1" x14ac:dyDescent="0.25">
      <c r="A2470"/>
      <c r="B2470"/>
      <c r="C2470"/>
      <c r="D2470"/>
      <c r="E2470"/>
      <c r="F2470" s="1"/>
      <c r="G2470"/>
      <c r="H2470"/>
      <c r="I2470"/>
      <c r="J2470" s="99"/>
      <c r="K2470" s="9"/>
      <c r="M2470" s="34"/>
    </row>
    <row r="2471" spans="1:13" s="27" customFormat="1" x14ac:dyDescent="0.25">
      <c r="A2471"/>
      <c r="B2471"/>
      <c r="C2471"/>
      <c r="D2471"/>
      <c r="E2471"/>
      <c r="F2471" s="1"/>
      <c r="G2471"/>
      <c r="H2471"/>
      <c r="I2471"/>
      <c r="J2471" s="99"/>
      <c r="K2471" s="9"/>
      <c r="M2471" s="34"/>
    </row>
    <row r="2472" spans="1:13" s="27" customFormat="1" x14ac:dyDescent="0.25">
      <c r="A2472"/>
      <c r="B2472"/>
      <c r="C2472"/>
      <c r="D2472"/>
      <c r="E2472"/>
      <c r="F2472" s="1"/>
      <c r="G2472"/>
      <c r="H2472"/>
      <c r="I2472"/>
      <c r="J2472" s="99"/>
      <c r="K2472" s="9"/>
      <c r="M2472" s="34"/>
    </row>
    <row r="2473" spans="1:13" s="27" customFormat="1" x14ac:dyDescent="0.25">
      <c r="A2473"/>
      <c r="B2473"/>
      <c r="C2473"/>
      <c r="D2473"/>
      <c r="E2473"/>
      <c r="F2473" s="1"/>
      <c r="G2473"/>
      <c r="H2473"/>
      <c r="I2473"/>
      <c r="J2473" s="99"/>
      <c r="K2473" s="9"/>
      <c r="M2473" s="34"/>
    </row>
    <row r="2474" spans="1:13" s="27" customFormat="1" x14ac:dyDescent="0.25">
      <c r="A2474"/>
      <c r="B2474"/>
      <c r="C2474"/>
      <c r="D2474"/>
      <c r="E2474"/>
      <c r="F2474" s="1"/>
      <c r="G2474"/>
      <c r="H2474"/>
      <c r="I2474"/>
      <c r="J2474" s="99"/>
      <c r="K2474" s="9"/>
      <c r="M2474" s="34"/>
    </row>
    <row r="2475" spans="1:13" s="27" customFormat="1" x14ac:dyDescent="0.25">
      <c r="A2475"/>
      <c r="B2475"/>
      <c r="C2475"/>
      <c r="D2475"/>
      <c r="E2475"/>
      <c r="F2475" s="1"/>
      <c r="G2475"/>
      <c r="H2475"/>
      <c r="I2475"/>
      <c r="J2475" s="99"/>
      <c r="K2475" s="9"/>
      <c r="M2475" s="34"/>
    </row>
    <row r="2476" spans="1:13" s="27" customFormat="1" x14ac:dyDescent="0.25">
      <c r="A2476"/>
      <c r="B2476"/>
      <c r="C2476"/>
      <c r="D2476"/>
      <c r="E2476"/>
      <c r="F2476" s="1"/>
      <c r="G2476"/>
      <c r="H2476"/>
      <c r="I2476"/>
      <c r="J2476" s="99"/>
      <c r="K2476" s="9"/>
      <c r="M2476" s="34"/>
    </row>
    <row r="2477" spans="1:13" s="27" customFormat="1" x14ac:dyDescent="0.25">
      <c r="A2477"/>
      <c r="B2477"/>
      <c r="C2477"/>
      <c r="D2477"/>
      <c r="E2477"/>
      <c r="F2477" s="1"/>
      <c r="G2477"/>
      <c r="H2477"/>
      <c r="I2477"/>
      <c r="J2477" s="99"/>
      <c r="K2477" s="9"/>
      <c r="M2477" s="34"/>
    </row>
    <row r="2478" spans="1:13" s="27" customFormat="1" x14ac:dyDescent="0.25">
      <c r="A2478"/>
      <c r="B2478"/>
      <c r="C2478"/>
      <c r="D2478"/>
      <c r="E2478"/>
      <c r="F2478" s="1"/>
      <c r="G2478"/>
      <c r="H2478"/>
      <c r="I2478"/>
      <c r="J2478" s="99"/>
      <c r="K2478" s="9"/>
      <c r="M2478" s="34"/>
    </row>
    <row r="2479" spans="1:13" s="27" customFormat="1" x14ac:dyDescent="0.25">
      <c r="A2479"/>
      <c r="B2479"/>
      <c r="C2479"/>
      <c r="D2479"/>
      <c r="E2479"/>
      <c r="F2479" s="1"/>
      <c r="G2479"/>
      <c r="H2479"/>
      <c r="I2479"/>
      <c r="J2479" s="99"/>
      <c r="K2479" s="9"/>
      <c r="M2479" s="34"/>
    </row>
    <row r="2480" spans="1:13" s="27" customFormat="1" x14ac:dyDescent="0.25">
      <c r="A2480"/>
      <c r="B2480"/>
      <c r="C2480"/>
      <c r="D2480"/>
      <c r="E2480"/>
      <c r="F2480" s="1"/>
      <c r="G2480"/>
      <c r="H2480"/>
      <c r="I2480"/>
      <c r="J2480" s="99"/>
      <c r="K2480" s="9"/>
      <c r="M2480" s="34"/>
    </row>
    <row r="2481" spans="1:13" s="27" customFormat="1" x14ac:dyDescent="0.25">
      <c r="A2481"/>
      <c r="B2481"/>
      <c r="C2481"/>
      <c r="D2481"/>
      <c r="E2481"/>
      <c r="F2481" s="1"/>
      <c r="G2481"/>
      <c r="H2481"/>
      <c r="I2481"/>
      <c r="J2481" s="99"/>
      <c r="K2481" s="9"/>
      <c r="M2481" s="34"/>
    </row>
    <row r="2482" spans="1:13" s="27" customFormat="1" x14ac:dyDescent="0.25">
      <c r="A2482"/>
      <c r="B2482"/>
      <c r="C2482"/>
      <c r="D2482"/>
      <c r="E2482"/>
      <c r="F2482" s="1"/>
      <c r="G2482"/>
      <c r="H2482"/>
      <c r="I2482"/>
      <c r="J2482" s="99"/>
      <c r="K2482" s="9"/>
      <c r="M2482" s="34"/>
    </row>
    <row r="2483" spans="1:13" s="27" customFormat="1" x14ac:dyDescent="0.25">
      <c r="A2483"/>
      <c r="B2483"/>
      <c r="C2483"/>
      <c r="D2483"/>
      <c r="E2483"/>
      <c r="F2483" s="1"/>
      <c r="G2483"/>
      <c r="H2483"/>
      <c r="I2483"/>
      <c r="J2483" s="99"/>
      <c r="K2483" s="9"/>
      <c r="M2483" s="34"/>
    </row>
    <row r="2484" spans="1:13" s="27" customFormat="1" x14ac:dyDescent="0.25">
      <c r="A2484"/>
      <c r="B2484"/>
      <c r="C2484"/>
      <c r="D2484"/>
      <c r="E2484"/>
      <c r="F2484" s="1"/>
      <c r="G2484"/>
      <c r="H2484"/>
      <c r="I2484"/>
      <c r="J2484" s="99"/>
      <c r="K2484" s="9"/>
      <c r="M2484" s="34"/>
    </row>
    <row r="2485" spans="1:13" s="27" customFormat="1" x14ac:dyDescent="0.25">
      <c r="A2485"/>
      <c r="B2485"/>
      <c r="C2485"/>
      <c r="D2485"/>
      <c r="E2485"/>
      <c r="F2485" s="1"/>
      <c r="G2485"/>
      <c r="H2485"/>
      <c r="I2485"/>
      <c r="J2485" s="99"/>
      <c r="K2485" s="9"/>
      <c r="M2485" s="34"/>
    </row>
    <row r="2486" spans="1:13" s="27" customFormat="1" x14ac:dyDescent="0.25">
      <c r="A2486"/>
      <c r="B2486"/>
      <c r="C2486"/>
      <c r="D2486"/>
      <c r="E2486"/>
      <c r="F2486" s="1"/>
      <c r="G2486"/>
      <c r="H2486"/>
      <c r="I2486"/>
      <c r="J2486" s="99"/>
      <c r="K2486" s="9"/>
      <c r="M2486" s="34"/>
    </row>
    <row r="2487" spans="1:13" s="27" customFormat="1" x14ac:dyDescent="0.25">
      <c r="A2487"/>
      <c r="B2487"/>
      <c r="C2487"/>
      <c r="D2487"/>
      <c r="E2487"/>
      <c r="F2487" s="1"/>
      <c r="G2487"/>
      <c r="H2487"/>
      <c r="I2487"/>
      <c r="J2487" s="99"/>
      <c r="K2487" s="9"/>
      <c r="M2487" s="34"/>
    </row>
    <row r="2488" spans="1:13" s="27" customFormat="1" x14ac:dyDescent="0.25">
      <c r="A2488"/>
      <c r="B2488"/>
      <c r="C2488"/>
      <c r="D2488"/>
      <c r="E2488"/>
      <c r="F2488" s="1"/>
      <c r="G2488"/>
      <c r="H2488"/>
      <c r="I2488"/>
      <c r="J2488" s="99"/>
      <c r="K2488" s="9"/>
      <c r="M2488" s="34"/>
    </row>
    <row r="2489" spans="1:13" s="27" customFormat="1" x14ac:dyDescent="0.25">
      <c r="A2489"/>
      <c r="B2489"/>
      <c r="C2489"/>
      <c r="D2489"/>
      <c r="E2489"/>
      <c r="F2489" s="1"/>
      <c r="G2489"/>
      <c r="H2489"/>
      <c r="I2489"/>
      <c r="J2489" s="99"/>
      <c r="K2489" s="9"/>
      <c r="M2489" s="34"/>
    </row>
    <row r="2490" spans="1:13" s="27" customFormat="1" x14ac:dyDescent="0.25">
      <c r="A2490"/>
      <c r="B2490"/>
      <c r="C2490"/>
      <c r="D2490"/>
      <c r="E2490"/>
      <c r="F2490" s="1"/>
      <c r="G2490"/>
      <c r="H2490"/>
      <c r="I2490"/>
      <c r="J2490" s="99"/>
      <c r="K2490" s="9"/>
      <c r="M2490" s="34"/>
    </row>
    <row r="2491" spans="1:13" s="27" customFormat="1" x14ac:dyDescent="0.25">
      <c r="A2491"/>
      <c r="B2491"/>
      <c r="C2491"/>
      <c r="D2491"/>
      <c r="E2491"/>
      <c r="F2491" s="1"/>
      <c r="G2491"/>
      <c r="H2491"/>
      <c r="I2491"/>
      <c r="J2491" s="99"/>
      <c r="K2491" s="9"/>
      <c r="M2491" s="34"/>
    </row>
    <row r="2492" spans="1:13" s="27" customFormat="1" x14ac:dyDescent="0.25">
      <c r="A2492"/>
      <c r="B2492"/>
      <c r="C2492"/>
      <c r="D2492"/>
      <c r="E2492"/>
      <c r="F2492" s="1"/>
      <c r="G2492"/>
      <c r="H2492"/>
      <c r="I2492"/>
      <c r="J2492" s="99"/>
      <c r="K2492" s="9"/>
      <c r="M2492" s="34"/>
    </row>
    <row r="2493" spans="1:13" s="27" customFormat="1" x14ac:dyDescent="0.25">
      <c r="A2493"/>
      <c r="B2493"/>
      <c r="C2493"/>
      <c r="D2493"/>
      <c r="E2493"/>
      <c r="F2493" s="1"/>
      <c r="G2493"/>
      <c r="H2493"/>
      <c r="I2493"/>
      <c r="J2493" s="99"/>
      <c r="K2493" s="9"/>
      <c r="M2493" s="34"/>
    </row>
    <row r="2494" spans="1:13" s="27" customFormat="1" x14ac:dyDescent="0.25">
      <c r="A2494"/>
      <c r="B2494"/>
      <c r="C2494"/>
      <c r="D2494"/>
      <c r="E2494"/>
      <c r="F2494" s="1"/>
      <c r="G2494"/>
      <c r="H2494"/>
      <c r="I2494"/>
      <c r="J2494" s="99"/>
      <c r="K2494" s="9"/>
      <c r="M2494" s="34"/>
    </row>
    <row r="2495" spans="1:13" s="27" customFormat="1" x14ac:dyDescent="0.25">
      <c r="A2495"/>
      <c r="B2495"/>
      <c r="C2495"/>
      <c r="D2495"/>
      <c r="E2495"/>
      <c r="F2495" s="1"/>
      <c r="G2495"/>
      <c r="H2495"/>
      <c r="I2495"/>
      <c r="J2495" s="99"/>
      <c r="K2495" s="9"/>
      <c r="M2495" s="34"/>
    </row>
    <row r="2496" spans="1:13" s="27" customFormat="1" x14ac:dyDescent="0.25">
      <c r="A2496"/>
      <c r="B2496"/>
      <c r="C2496"/>
      <c r="D2496"/>
      <c r="E2496"/>
      <c r="F2496" s="1"/>
      <c r="G2496"/>
      <c r="H2496"/>
      <c r="I2496"/>
      <c r="J2496" s="99"/>
      <c r="K2496" s="9"/>
      <c r="M2496" s="34"/>
    </row>
    <row r="2497" spans="1:13" s="27" customFormat="1" x14ac:dyDescent="0.25">
      <c r="A2497"/>
      <c r="B2497"/>
      <c r="C2497"/>
      <c r="D2497"/>
      <c r="E2497"/>
      <c r="F2497" s="1"/>
      <c r="G2497"/>
      <c r="H2497"/>
      <c r="I2497"/>
      <c r="J2497" s="99"/>
      <c r="K2497" s="9"/>
      <c r="M2497" s="34"/>
    </row>
    <row r="2498" spans="1:13" s="27" customFormat="1" x14ac:dyDescent="0.25">
      <c r="A2498"/>
      <c r="B2498"/>
      <c r="C2498"/>
      <c r="D2498"/>
      <c r="E2498"/>
      <c r="F2498" s="1"/>
      <c r="G2498"/>
      <c r="H2498"/>
      <c r="I2498"/>
      <c r="J2498" s="99"/>
      <c r="K2498" s="9"/>
      <c r="M2498" s="34"/>
    </row>
    <row r="2499" spans="1:13" s="27" customFormat="1" x14ac:dyDescent="0.25">
      <c r="A2499"/>
      <c r="B2499"/>
      <c r="C2499"/>
      <c r="D2499"/>
      <c r="E2499"/>
      <c r="F2499" s="1"/>
      <c r="G2499"/>
      <c r="H2499"/>
      <c r="I2499"/>
      <c r="J2499" s="99"/>
      <c r="K2499" s="9"/>
      <c r="M2499" s="34"/>
    </row>
    <row r="2500" spans="1:13" s="27" customFormat="1" x14ac:dyDescent="0.25">
      <c r="A2500"/>
      <c r="B2500"/>
      <c r="C2500"/>
      <c r="D2500"/>
      <c r="E2500"/>
      <c r="F2500" s="1"/>
      <c r="G2500"/>
      <c r="H2500"/>
      <c r="I2500"/>
      <c r="J2500" s="99"/>
      <c r="K2500" s="9"/>
      <c r="M2500" s="34"/>
    </row>
    <row r="2501" spans="1:13" s="27" customFormat="1" x14ac:dyDescent="0.25">
      <c r="A2501"/>
      <c r="B2501"/>
      <c r="C2501"/>
      <c r="D2501"/>
      <c r="E2501"/>
      <c r="F2501" s="1"/>
      <c r="G2501"/>
      <c r="H2501"/>
      <c r="I2501"/>
      <c r="J2501" s="99"/>
      <c r="K2501" s="9"/>
      <c r="M2501" s="34"/>
    </row>
    <row r="2502" spans="1:13" s="27" customFormat="1" x14ac:dyDescent="0.25">
      <c r="A2502"/>
      <c r="B2502"/>
      <c r="C2502"/>
      <c r="D2502"/>
      <c r="E2502"/>
      <c r="F2502" s="1"/>
      <c r="G2502"/>
      <c r="H2502"/>
      <c r="I2502"/>
      <c r="J2502" s="99"/>
      <c r="K2502" s="9"/>
      <c r="M2502" s="34"/>
    </row>
    <row r="2503" spans="1:13" s="27" customFormat="1" x14ac:dyDescent="0.25">
      <c r="A2503"/>
      <c r="B2503"/>
      <c r="C2503"/>
      <c r="D2503"/>
      <c r="E2503"/>
      <c r="F2503" s="1"/>
      <c r="G2503"/>
      <c r="H2503"/>
      <c r="I2503"/>
      <c r="J2503" s="99"/>
      <c r="K2503" s="9"/>
      <c r="M2503" s="34"/>
    </row>
    <row r="2504" spans="1:13" s="27" customFormat="1" x14ac:dyDescent="0.25">
      <c r="A2504"/>
      <c r="B2504"/>
      <c r="C2504"/>
      <c r="D2504"/>
      <c r="E2504"/>
      <c r="F2504" s="1"/>
      <c r="G2504"/>
      <c r="H2504"/>
      <c r="I2504"/>
      <c r="J2504" s="99"/>
      <c r="K2504" s="9"/>
      <c r="M2504" s="34"/>
    </row>
    <row r="2505" spans="1:13" s="27" customFormat="1" x14ac:dyDescent="0.25">
      <c r="A2505"/>
      <c r="B2505"/>
      <c r="C2505"/>
      <c r="D2505"/>
      <c r="E2505"/>
      <c r="F2505" s="1"/>
      <c r="G2505"/>
      <c r="H2505"/>
      <c r="I2505"/>
      <c r="J2505" s="99"/>
      <c r="K2505" s="9"/>
      <c r="M2505" s="34"/>
    </row>
    <row r="2506" spans="1:13" s="27" customFormat="1" x14ac:dyDescent="0.25">
      <c r="A2506"/>
      <c r="B2506"/>
      <c r="C2506"/>
      <c r="D2506"/>
      <c r="E2506"/>
      <c r="F2506" s="1"/>
      <c r="G2506"/>
      <c r="H2506"/>
      <c r="I2506"/>
      <c r="J2506" s="99"/>
      <c r="K2506" s="9"/>
      <c r="M2506" s="34"/>
    </row>
    <row r="2507" spans="1:13" s="27" customFormat="1" x14ac:dyDescent="0.25">
      <c r="A2507"/>
      <c r="B2507"/>
      <c r="C2507"/>
      <c r="D2507"/>
      <c r="E2507"/>
      <c r="F2507" s="1"/>
      <c r="G2507"/>
      <c r="H2507"/>
      <c r="I2507"/>
      <c r="J2507" s="99"/>
      <c r="K2507" s="9"/>
      <c r="M2507" s="34"/>
    </row>
    <row r="2508" spans="1:13" s="27" customFormat="1" x14ac:dyDescent="0.25">
      <c r="A2508"/>
      <c r="B2508"/>
      <c r="C2508"/>
      <c r="D2508"/>
      <c r="E2508"/>
      <c r="F2508" s="1"/>
      <c r="G2508"/>
      <c r="H2508"/>
      <c r="I2508"/>
      <c r="J2508" s="99"/>
      <c r="K2508" s="9"/>
      <c r="M2508" s="34"/>
    </row>
    <row r="2509" spans="1:13" s="27" customFormat="1" x14ac:dyDescent="0.25">
      <c r="A2509"/>
      <c r="B2509"/>
      <c r="C2509"/>
      <c r="D2509"/>
      <c r="E2509"/>
      <c r="F2509" s="1"/>
      <c r="G2509"/>
      <c r="H2509"/>
      <c r="I2509"/>
      <c r="J2509" s="99"/>
      <c r="K2509" s="9"/>
      <c r="M2509" s="34"/>
    </row>
    <row r="2510" spans="1:13" s="27" customFormat="1" x14ac:dyDescent="0.25">
      <c r="A2510"/>
      <c r="B2510"/>
      <c r="C2510"/>
      <c r="D2510"/>
      <c r="E2510"/>
      <c r="F2510" s="1"/>
      <c r="G2510"/>
      <c r="H2510"/>
      <c r="I2510"/>
      <c r="J2510" s="99"/>
      <c r="K2510" s="9"/>
      <c r="M2510" s="34"/>
    </row>
    <row r="2511" spans="1:13" s="27" customFormat="1" x14ac:dyDescent="0.25">
      <c r="A2511"/>
      <c r="B2511"/>
      <c r="C2511"/>
      <c r="D2511"/>
      <c r="E2511"/>
      <c r="F2511" s="1"/>
      <c r="G2511"/>
      <c r="H2511"/>
      <c r="I2511"/>
      <c r="J2511" s="99"/>
      <c r="K2511" s="9"/>
      <c r="M2511" s="34"/>
    </row>
    <row r="2512" spans="1:13" s="27" customFormat="1" x14ac:dyDescent="0.25">
      <c r="A2512"/>
      <c r="B2512"/>
      <c r="C2512"/>
      <c r="D2512"/>
      <c r="E2512"/>
      <c r="F2512" s="1"/>
      <c r="G2512"/>
      <c r="H2512"/>
      <c r="I2512"/>
      <c r="J2512" s="99"/>
      <c r="K2512" s="9"/>
      <c r="M2512" s="34"/>
    </row>
    <row r="2513" spans="1:13" s="27" customFormat="1" x14ac:dyDescent="0.25">
      <c r="A2513"/>
      <c r="B2513"/>
      <c r="C2513"/>
      <c r="D2513"/>
      <c r="E2513"/>
      <c r="F2513" s="1"/>
      <c r="G2513"/>
      <c r="H2513"/>
      <c r="I2513"/>
      <c r="J2513" s="99"/>
      <c r="K2513" s="9"/>
      <c r="M2513" s="34"/>
    </row>
    <row r="2514" spans="1:13" s="27" customFormat="1" x14ac:dyDescent="0.25">
      <c r="A2514"/>
      <c r="B2514"/>
      <c r="C2514"/>
      <c r="D2514"/>
      <c r="E2514"/>
      <c r="F2514" s="1"/>
      <c r="G2514"/>
      <c r="H2514"/>
      <c r="I2514"/>
      <c r="J2514" s="99"/>
      <c r="K2514" s="9"/>
      <c r="M2514" s="34"/>
    </row>
    <row r="2515" spans="1:13" s="27" customFormat="1" x14ac:dyDescent="0.25">
      <c r="A2515"/>
      <c r="B2515"/>
      <c r="C2515"/>
      <c r="D2515"/>
      <c r="E2515"/>
      <c r="F2515" s="1"/>
      <c r="G2515"/>
      <c r="H2515"/>
      <c r="I2515"/>
      <c r="J2515" s="99"/>
      <c r="K2515" s="9"/>
      <c r="M2515" s="34"/>
    </row>
    <row r="2516" spans="1:13" s="27" customFormat="1" x14ac:dyDescent="0.25">
      <c r="A2516"/>
      <c r="B2516"/>
      <c r="C2516"/>
      <c r="D2516"/>
      <c r="E2516"/>
      <c r="F2516" s="1"/>
      <c r="G2516"/>
      <c r="H2516"/>
      <c r="I2516"/>
      <c r="J2516" s="99"/>
      <c r="K2516" s="9"/>
      <c r="M2516" s="34"/>
    </row>
    <row r="2517" spans="1:13" s="27" customFormat="1" x14ac:dyDescent="0.25">
      <c r="A2517"/>
      <c r="B2517"/>
      <c r="C2517"/>
      <c r="D2517"/>
      <c r="E2517"/>
      <c r="F2517" s="1"/>
      <c r="G2517"/>
      <c r="H2517"/>
      <c r="I2517"/>
      <c r="J2517" s="99"/>
      <c r="K2517" s="9"/>
      <c r="M2517" s="34"/>
    </row>
    <row r="2518" spans="1:13" s="27" customFormat="1" x14ac:dyDescent="0.25">
      <c r="A2518"/>
      <c r="B2518"/>
      <c r="C2518"/>
      <c r="D2518"/>
      <c r="E2518"/>
      <c r="F2518" s="1"/>
      <c r="G2518"/>
      <c r="H2518"/>
      <c r="I2518"/>
      <c r="J2518" s="99"/>
      <c r="K2518" s="9"/>
      <c r="M2518" s="34"/>
    </row>
    <row r="2519" spans="1:13" s="27" customFormat="1" x14ac:dyDescent="0.25">
      <c r="A2519"/>
      <c r="B2519"/>
      <c r="C2519"/>
      <c r="D2519"/>
      <c r="E2519"/>
      <c r="F2519" s="1"/>
      <c r="G2519"/>
      <c r="H2519"/>
      <c r="I2519"/>
      <c r="J2519" s="99"/>
      <c r="K2519" s="9"/>
      <c r="M2519" s="34"/>
    </row>
    <row r="2520" spans="1:13" s="27" customFormat="1" x14ac:dyDescent="0.25">
      <c r="A2520"/>
      <c r="B2520"/>
      <c r="C2520"/>
      <c r="D2520"/>
      <c r="E2520"/>
      <c r="F2520" s="1"/>
      <c r="G2520"/>
      <c r="H2520"/>
      <c r="I2520"/>
      <c r="J2520" s="99"/>
      <c r="K2520" s="9"/>
      <c r="M2520" s="34"/>
    </row>
    <row r="2521" spans="1:13" s="27" customFormat="1" x14ac:dyDescent="0.25">
      <c r="A2521"/>
      <c r="B2521"/>
      <c r="C2521"/>
      <c r="D2521"/>
      <c r="E2521"/>
      <c r="F2521" s="1"/>
      <c r="G2521"/>
      <c r="H2521"/>
      <c r="I2521"/>
      <c r="J2521" s="99"/>
      <c r="K2521" s="9"/>
      <c r="M2521" s="34"/>
    </row>
    <row r="2522" spans="1:13" s="27" customFormat="1" x14ac:dyDescent="0.25">
      <c r="A2522"/>
      <c r="B2522"/>
      <c r="C2522"/>
      <c r="D2522"/>
      <c r="E2522"/>
      <c r="F2522" s="1"/>
      <c r="G2522"/>
      <c r="H2522"/>
      <c r="I2522"/>
      <c r="J2522" s="99"/>
      <c r="K2522" s="9"/>
      <c r="M2522" s="34"/>
    </row>
    <row r="2523" spans="1:13" s="27" customFormat="1" x14ac:dyDescent="0.25">
      <c r="A2523"/>
      <c r="B2523"/>
      <c r="C2523"/>
      <c r="D2523"/>
      <c r="E2523"/>
      <c r="F2523" s="1"/>
      <c r="G2523"/>
      <c r="H2523"/>
      <c r="I2523"/>
      <c r="J2523" s="99"/>
      <c r="K2523" s="9"/>
      <c r="M2523" s="34"/>
    </row>
    <row r="2524" spans="1:13" s="27" customFormat="1" x14ac:dyDescent="0.25">
      <c r="A2524"/>
      <c r="B2524"/>
      <c r="C2524"/>
      <c r="D2524"/>
      <c r="E2524"/>
      <c r="F2524" s="1"/>
      <c r="G2524"/>
      <c r="H2524"/>
      <c r="I2524"/>
      <c r="J2524" s="99"/>
      <c r="K2524" s="9"/>
      <c r="M2524" s="34"/>
    </row>
    <row r="2525" spans="1:13" s="27" customFormat="1" x14ac:dyDescent="0.25">
      <c r="A2525"/>
      <c r="B2525"/>
      <c r="C2525"/>
      <c r="D2525"/>
      <c r="E2525"/>
      <c r="F2525" s="1"/>
      <c r="G2525"/>
      <c r="H2525"/>
      <c r="I2525"/>
      <c r="J2525" s="99"/>
      <c r="K2525" s="9"/>
      <c r="M2525" s="34"/>
    </row>
    <row r="2526" spans="1:13" s="27" customFormat="1" x14ac:dyDescent="0.25">
      <c r="A2526"/>
      <c r="B2526"/>
      <c r="C2526"/>
      <c r="D2526"/>
      <c r="E2526"/>
      <c r="F2526" s="1"/>
      <c r="G2526"/>
      <c r="H2526"/>
      <c r="I2526"/>
      <c r="J2526" s="99"/>
      <c r="K2526" s="9"/>
      <c r="M2526" s="34"/>
    </row>
    <row r="2527" spans="1:13" s="27" customFormat="1" x14ac:dyDescent="0.25">
      <c r="A2527"/>
      <c r="B2527"/>
      <c r="C2527"/>
      <c r="D2527"/>
      <c r="E2527"/>
      <c r="F2527" s="1"/>
      <c r="G2527"/>
      <c r="H2527"/>
      <c r="I2527"/>
      <c r="J2527" s="99"/>
      <c r="K2527" s="9"/>
      <c r="M2527" s="34"/>
    </row>
    <row r="2528" spans="1:13" s="27" customFormat="1" x14ac:dyDescent="0.25">
      <c r="A2528"/>
      <c r="B2528"/>
      <c r="C2528"/>
      <c r="D2528"/>
      <c r="E2528"/>
      <c r="F2528" s="1"/>
      <c r="G2528"/>
      <c r="H2528"/>
      <c r="I2528"/>
      <c r="J2528" s="99"/>
      <c r="K2528" s="9"/>
      <c r="M2528" s="34"/>
    </row>
    <row r="2529" spans="1:13" s="27" customFormat="1" x14ac:dyDescent="0.25">
      <c r="A2529"/>
      <c r="B2529"/>
      <c r="C2529"/>
      <c r="D2529"/>
      <c r="E2529"/>
      <c r="F2529" s="1"/>
      <c r="G2529"/>
      <c r="H2529"/>
      <c r="I2529"/>
      <c r="J2529" s="99"/>
      <c r="K2529" s="9"/>
      <c r="M2529" s="34"/>
    </row>
    <row r="2530" spans="1:13" s="27" customFormat="1" x14ac:dyDescent="0.25">
      <c r="A2530"/>
      <c r="B2530"/>
      <c r="C2530"/>
      <c r="D2530"/>
      <c r="E2530"/>
      <c r="F2530" s="1"/>
      <c r="G2530"/>
      <c r="H2530"/>
      <c r="I2530"/>
      <c r="J2530" s="99"/>
      <c r="K2530" s="9"/>
      <c r="M2530" s="34"/>
    </row>
    <row r="2531" spans="1:13" s="27" customFormat="1" x14ac:dyDescent="0.25">
      <c r="A2531"/>
      <c r="B2531"/>
      <c r="C2531"/>
      <c r="D2531"/>
      <c r="E2531"/>
      <c r="F2531" s="1"/>
      <c r="G2531"/>
      <c r="H2531"/>
      <c r="I2531"/>
      <c r="J2531" s="99"/>
      <c r="K2531" s="9"/>
      <c r="M2531" s="34"/>
    </row>
    <row r="2532" spans="1:13" s="27" customFormat="1" x14ac:dyDescent="0.25">
      <c r="A2532"/>
      <c r="B2532"/>
      <c r="C2532"/>
      <c r="D2532"/>
      <c r="E2532"/>
      <c r="F2532" s="1"/>
      <c r="G2532"/>
      <c r="H2532"/>
      <c r="I2532"/>
      <c r="J2532" s="99"/>
      <c r="K2532" s="9"/>
      <c r="M2532" s="34"/>
    </row>
    <row r="2533" spans="1:13" s="27" customFormat="1" x14ac:dyDescent="0.25">
      <c r="A2533"/>
      <c r="B2533"/>
      <c r="C2533"/>
      <c r="D2533"/>
      <c r="E2533"/>
      <c r="F2533" s="1"/>
      <c r="G2533"/>
      <c r="H2533"/>
      <c r="I2533"/>
      <c r="J2533" s="99"/>
      <c r="K2533" s="9"/>
      <c r="M2533" s="34"/>
    </row>
    <row r="2534" spans="1:13" s="27" customFormat="1" x14ac:dyDescent="0.25">
      <c r="A2534"/>
      <c r="B2534"/>
      <c r="C2534"/>
      <c r="D2534"/>
      <c r="E2534"/>
      <c r="F2534" s="1"/>
      <c r="G2534"/>
      <c r="H2534"/>
      <c r="I2534"/>
      <c r="J2534" s="99"/>
      <c r="K2534" s="9"/>
      <c r="M2534" s="34"/>
    </row>
    <row r="2535" spans="1:13" s="27" customFormat="1" x14ac:dyDescent="0.25">
      <c r="A2535"/>
      <c r="B2535"/>
      <c r="C2535"/>
      <c r="D2535"/>
      <c r="E2535"/>
      <c r="F2535" s="1"/>
      <c r="G2535"/>
      <c r="H2535"/>
      <c r="I2535"/>
      <c r="J2535" s="99"/>
      <c r="K2535" s="9"/>
      <c r="M2535" s="34"/>
    </row>
    <row r="2536" spans="1:13" s="27" customFormat="1" x14ac:dyDescent="0.25">
      <c r="A2536"/>
      <c r="B2536"/>
      <c r="C2536"/>
      <c r="D2536"/>
      <c r="E2536"/>
      <c r="F2536" s="1"/>
      <c r="G2536"/>
      <c r="H2536"/>
      <c r="I2536"/>
      <c r="J2536" s="99"/>
      <c r="K2536" s="9"/>
      <c r="M2536" s="34"/>
    </row>
    <row r="2537" spans="1:13" s="27" customFormat="1" x14ac:dyDescent="0.25">
      <c r="A2537"/>
      <c r="B2537"/>
      <c r="C2537"/>
      <c r="D2537"/>
      <c r="E2537"/>
      <c r="F2537" s="1"/>
      <c r="G2537"/>
      <c r="H2537"/>
      <c r="I2537"/>
      <c r="J2537" s="99"/>
      <c r="K2537" s="9"/>
      <c r="M2537" s="34"/>
    </row>
    <row r="2538" spans="1:13" s="27" customFormat="1" x14ac:dyDescent="0.25">
      <c r="A2538"/>
      <c r="B2538"/>
      <c r="C2538"/>
      <c r="D2538"/>
      <c r="E2538"/>
      <c r="F2538" s="1"/>
      <c r="G2538"/>
      <c r="H2538"/>
      <c r="I2538"/>
      <c r="J2538" s="99"/>
      <c r="K2538" s="9"/>
      <c r="M2538" s="34"/>
    </row>
    <row r="2539" spans="1:13" s="27" customFormat="1" x14ac:dyDescent="0.25">
      <c r="A2539"/>
      <c r="B2539"/>
      <c r="C2539"/>
      <c r="D2539"/>
      <c r="E2539"/>
      <c r="F2539" s="1"/>
      <c r="G2539"/>
      <c r="H2539"/>
      <c r="I2539"/>
      <c r="J2539" s="99"/>
      <c r="K2539" s="9"/>
      <c r="M2539" s="34"/>
    </row>
    <row r="2540" spans="1:13" s="27" customFormat="1" x14ac:dyDescent="0.25">
      <c r="A2540"/>
      <c r="B2540"/>
      <c r="C2540"/>
      <c r="D2540"/>
      <c r="E2540"/>
      <c r="F2540" s="1"/>
      <c r="G2540"/>
      <c r="H2540"/>
      <c r="I2540"/>
      <c r="J2540" s="99"/>
      <c r="K2540" s="9"/>
      <c r="M2540" s="34"/>
    </row>
    <row r="2541" spans="1:13" s="27" customFormat="1" x14ac:dyDescent="0.25">
      <c r="A2541"/>
      <c r="B2541"/>
      <c r="C2541"/>
      <c r="D2541"/>
      <c r="E2541"/>
      <c r="F2541" s="1"/>
      <c r="G2541"/>
      <c r="H2541"/>
      <c r="I2541"/>
      <c r="J2541" s="99"/>
      <c r="K2541" s="9"/>
      <c r="M2541" s="34"/>
    </row>
    <row r="2542" spans="1:13" s="27" customFormat="1" x14ac:dyDescent="0.25">
      <c r="A2542"/>
      <c r="B2542"/>
      <c r="C2542"/>
      <c r="D2542"/>
      <c r="E2542"/>
      <c r="F2542" s="1"/>
      <c r="G2542"/>
      <c r="H2542"/>
      <c r="I2542"/>
      <c r="J2542" s="99"/>
      <c r="K2542" s="9"/>
      <c r="M2542" s="34"/>
    </row>
    <row r="2543" spans="1:13" s="27" customFormat="1" x14ac:dyDescent="0.25">
      <c r="A2543"/>
      <c r="B2543"/>
      <c r="C2543"/>
      <c r="D2543"/>
      <c r="E2543"/>
      <c r="F2543" s="1"/>
      <c r="G2543"/>
      <c r="H2543"/>
      <c r="I2543"/>
      <c r="J2543" s="99"/>
      <c r="K2543" s="9"/>
      <c r="M2543" s="34"/>
    </row>
    <row r="2544" spans="1:13" s="27" customFormat="1" x14ac:dyDescent="0.25">
      <c r="A2544"/>
      <c r="B2544"/>
      <c r="C2544"/>
      <c r="D2544"/>
      <c r="E2544"/>
      <c r="F2544" s="1"/>
      <c r="G2544"/>
      <c r="H2544"/>
      <c r="I2544"/>
      <c r="J2544" s="99"/>
      <c r="K2544" s="9"/>
      <c r="M2544" s="34"/>
    </row>
    <row r="2545" spans="1:13" s="27" customFormat="1" x14ac:dyDescent="0.25">
      <c r="A2545"/>
      <c r="B2545"/>
      <c r="C2545"/>
      <c r="D2545"/>
      <c r="E2545"/>
      <c r="F2545" s="1"/>
      <c r="G2545"/>
      <c r="H2545"/>
      <c r="I2545"/>
      <c r="J2545" s="99"/>
      <c r="K2545" s="9"/>
      <c r="M2545" s="34"/>
    </row>
    <row r="2546" spans="1:13" s="27" customFormat="1" x14ac:dyDescent="0.25">
      <c r="A2546"/>
      <c r="B2546"/>
      <c r="C2546"/>
      <c r="D2546"/>
      <c r="E2546"/>
      <c r="F2546" s="1"/>
      <c r="G2546"/>
      <c r="H2546"/>
      <c r="I2546"/>
      <c r="J2546" s="99"/>
      <c r="K2546" s="9"/>
      <c r="M2546" s="34"/>
    </row>
    <row r="2547" spans="1:13" s="27" customFormat="1" x14ac:dyDescent="0.25">
      <c r="A2547"/>
      <c r="B2547"/>
      <c r="C2547"/>
      <c r="D2547"/>
      <c r="E2547"/>
      <c r="F2547" s="1"/>
      <c r="G2547"/>
      <c r="H2547"/>
      <c r="I2547"/>
      <c r="J2547" s="99"/>
      <c r="K2547" s="9"/>
      <c r="M2547" s="34"/>
    </row>
    <row r="2548" spans="1:13" s="27" customFormat="1" x14ac:dyDescent="0.25">
      <c r="A2548"/>
      <c r="B2548"/>
      <c r="C2548"/>
      <c r="D2548"/>
      <c r="E2548"/>
      <c r="F2548" s="1"/>
      <c r="G2548"/>
      <c r="H2548"/>
      <c r="I2548"/>
      <c r="J2548" s="99"/>
      <c r="K2548" s="9"/>
      <c r="M2548" s="34"/>
    </row>
    <row r="2549" spans="1:13" s="27" customFormat="1" x14ac:dyDescent="0.25">
      <c r="A2549"/>
      <c r="B2549"/>
      <c r="C2549"/>
      <c r="D2549"/>
      <c r="E2549"/>
      <c r="F2549" s="1"/>
      <c r="G2549"/>
      <c r="H2549"/>
      <c r="I2549"/>
      <c r="J2549" s="99"/>
      <c r="K2549" s="9"/>
      <c r="M2549" s="34"/>
    </row>
    <row r="2550" spans="1:13" s="27" customFormat="1" x14ac:dyDescent="0.25">
      <c r="A2550"/>
      <c r="B2550"/>
      <c r="C2550"/>
      <c r="D2550"/>
      <c r="E2550"/>
      <c r="F2550" s="1"/>
      <c r="G2550"/>
      <c r="H2550"/>
      <c r="I2550"/>
      <c r="J2550" s="99"/>
      <c r="K2550" s="9"/>
      <c r="M2550" s="34"/>
    </row>
    <row r="2551" spans="1:13" s="27" customFormat="1" x14ac:dyDescent="0.25">
      <c r="A2551"/>
      <c r="B2551"/>
      <c r="C2551"/>
      <c r="D2551"/>
      <c r="E2551"/>
      <c r="F2551" s="1"/>
      <c r="G2551"/>
      <c r="H2551"/>
      <c r="I2551"/>
      <c r="J2551" s="99"/>
      <c r="K2551" s="9"/>
      <c r="M2551" s="34"/>
    </row>
    <row r="2552" spans="1:13" s="27" customFormat="1" x14ac:dyDescent="0.25">
      <c r="A2552"/>
      <c r="B2552"/>
      <c r="C2552"/>
      <c r="D2552"/>
      <c r="E2552"/>
      <c r="F2552" s="1"/>
      <c r="G2552"/>
      <c r="H2552"/>
      <c r="I2552"/>
      <c r="J2552" s="99"/>
      <c r="K2552" s="9"/>
      <c r="M2552" s="34"/>
    </row>
    <row r="2553" spans="1:13" s="27" customFormat="1" x14ac:dyDescent="0.25">
      <c r="A2553"/>
      <c r="B2553"/>
      <c r="C2553"/>
      <c r="D2553"/>
      <c r="E2553"/>
      <c r="F2553" s="1"/>
      <c r="G2553"/>
      <c r="H2553"/>
      <c r="I2553"/>
      <c r="J2553" s="99"/>
      <c r="K2553" s="9"/>
      <c r="M2553" s="34"/>
    </row>
    <row r="2554" spans="1:13" s="27" customFormat="1" x14ac:dyDescent="0.25">
      <c r="A2554"/>
      <c r="B2554"/>
      <c r="C2554"/>
      <c r="D2554"/>
      <c r="E2554"/>
      <c r="F2554" s="1"/>
      <c r="G2554"/>
      <c r="H2554"/>
      <c r="I2554"/>
      <c r="J2554" s="99"/>
      <c r="K2554" s="9"/>
      <c r="M2554" s="34"/>
    </row>
    <row r="2555" spans="1:13" s="27" customFormat="1" x14ac:dyDescent="0.25">
      <c r="A2555"/>
      <c r="B2555"/>
      <c r="C2555"/>
      <c r="D2555"/>
      <c r="E2555"/>
      <c r="F2555" s="1"/>
      <c r="G2555"/>
      <c r="H2555"/>
      <c r="I2555"/>
      <c r="J2555" s="99"/>
      <c r="K2555" s="9"/>
      <c r="M2555" s="34"/>
    </row>
    <row r="2556" spans="1:13" s="27" customFormat="1" x14ac:dyDescent="0.25">
      <c r="A2556"/>
      <c r="B2556"/>
      <c r="C2556"/>
      <c r="D2556"/>
      <c r="E2556"/>
      <c r="F2556" s="1"/>
      <c r="G2556"/>
      <c r="H2556"/>
      <c r="I2556"/>
      <c r="J2556" s="99"/>
      <c r="K2556" s="9"/>
      <c r="M2556" s="34"/>
    </row>
    <row r="2557" spans="1:13" s="27" customFormat="1" x14ac:dyDescent="0.25">
      <c r="A2557"/>
      <c r="B2557"/>
      <c r="C2557"/>
      <c r="D2557"/>
      <c r="E2557"/>
      <c r="F2557" s="1"/>
      <c r="G2557"/>
      <c r="H2557"/>
      <c r="I2557"/>
      <c r="J2557" s="99"/>
      <c r="K2557" s="9"/>
      <c r="M2557" s="34"/>
    </row>
    <row r="2558" spans="1:13" s="27" customFormat="1" x14ac:dyDescent="0.25">
      <c r="A2558"/>
      <c r="B2558"/>
      <c r="C2558"/>
      <c r="D2558"/>
      <c r="E2558"/>
      <c r="F2558" s="1"/>
      <c r="G2558"/>
      <c r="H2558"/>
      <c r="I2558"/>
      <c r="J2558" s="99"/>
      <c r="K2558" s="9"/>
      <c r="M2558" s="34"/>
    </row>
    <row r="2559" spans="1:13" s="27" customFormat="1" x14ac:dyDescent="0.25">
      <c r="A2559"/>
      <c r="B2559"/>
      <c r="C2559"/>
      <c r="D2559"/>
      <c r="E2559"/>
      <c r="F2559" s="1"/>
      <c r="G2559"/>
      <c r="H2559"/>
      <c r="I2559"/>
      <c r="J2559" s="99"/>
      <c r="K2559" s="9"/>
      <c r="M2559" s="34"/>
    </row>
    <row r="2560" spans="1:13" s="27" customFormat="1" x14ac:dyDescent="0.25">
      <c r="A2560"/>
      <c r="B2560"/>
      <c r="C2560"/>
      <c r="D2560"/>
      <c r="E2560"/>
      <c r="F2560" s="1"/>
      <c r="G2560"/>
      <c r="H2560"/>
      <c r="I2560"/>
      <c r="J2560" s="99"/>
      <c r="K2560" s="9"/>
      <c r="M2560" s="34"/>
    </row>
    <row r="2561" spans="1:13" s="27" customFormat="1" x14ac:dyDescent="0.25">
      <c r="A2561"/>
      <c r="B2561"/>
      <c r="C2561"/>
      <c r="D2561"/>
      <c r="E2561"/>
      <c r="F2561" s="1"/>
      <c r="G2561"/>
      <c r="H2561"/>
      <c r="I2561"/>
      <c r="J2561" s="99"/>
      <c r="K2561" s="9"/>
      <c r="M2561" s="34"/>
    </row>
    <row r="2562" spans="1:13" s="27" customFormat="1" x14ac:dyDescent="0.25">
      <c r="A2562"/>
      <c r="B2562"/>
      <c r="C2562"/>
      <c r="D2562"/>
      <c r="E2562"/>
      <c r="F2562" s="1"/>
      <c r="G2562"/>
      <c r="H2562"/>
      <c r="I2562"/>
      <c r="J2562" s="99"/>
      <c r="K2562" s="9"/>
      <c r="M2562" s="34"/>
    </row>
    <row r="2563" spans="1:13" s="27" customFormat="1" x14ac:dyDescent="0.25">
      <c r="A2563"/>
      <c r="B2563"/>
      <c r="C2563"/>
      <c r="D2563"/>
      <c r="E2563"/>
      <c r="F2563" s="1"/>
      <c r="G2563"/>
      <c r="H2563"/>
      <c r="I2563"/>
      <c r="J2563" s="99"/>
      <c r="K2563" s="9"/>
      <c r="M2563" s="34"/>
    </row>
    <row r="2564" spans="1:13" s="27" customFormat="1" x14ac:dyDescent="0.25">
      <c r="A2564"/>
      <c r="B2564"/>
      <c r="C2564"/>
      <c r="D2564"/>
      <c r="E2564"/>
      <c r="F2564" s="1"/>
      <c r="G2564"/>
      <c r="H2564"/>
      <c r="I2564"/>
      <c r="J2564" s="99"/>
      <c r="K2564" s="9"/>
      <c r="M2564" s="34"/>
    </row>
    <row r="2565" spans="1:13" s="27" customFormat="1" x14ac:dyDescent="0.25">
      <c r="A2565"/>
      <c r="B2565"/>
      <c r="C2565"/>
      <c r="D2565"/>
      <c r="E2565"/>
      <c r="F2565" s="1"/>
      <c r="G2565"/>
      <c r="H2565"/>
      <c r="I2565"/>
      <c r="J2565" s="99"/>
      <c r="K2565" s="9"/>
      <c r="M2565" s="34"/>
    </row>
    <row r="2566" spans="1:13" s="27" customFormat="1" x14ac:dyDescent="0.25">
      <c r="A2566"/>
      <c r="B2566"/>
      <c r="C2566"/>
      <c r="D2566"/>
      <c r="E2566"/>
      <c r="F2566" s="1"/>
      <c r="G2566"/>
      <c r="H2566"/>
      <c r="I2566"/>
      <c r="J2566" s="99"/>
      <c r="K2566" s="9"/>
      <c r="M2566" s="34"/>
    </row>
    <row r="2567" spans="1:13" s="27" customFormat="1" x14ac:dyDescent="0.25">
      <c r="A2567"/>
      <c r="B2567"/>
      <c r="C2567"/>
      <c r="D2567"/>
      <c r="E2567"/>
      <c r="F2567" s="1"/>
      <c r="G2567"/>
      <c r="H2567"/>
      <c r="I2567"/>
      <c r="J2567" s="99"/>
      <c r="K2567" s="9"/>
      <c r="M2567" s="34"/>
    </row>
    <row r="2568" spans="1:13" s="27" customFormat="1" x14ac:dyDescent="0.25">
      <c r="A2568"/>
      <c r="B2568"/>
      <c r="C2568"/>
      <c r="D2568"/>
      <c r="E2568"/>
      <c r="F2568" s="1"/>
      <c r="G2568"/>
      <c r="H2568"/>
      <c r="I2568"/>
      <c r="J2568" s="99"/>
      <c r="K2568" s="9"/>
      <c r="M2568" s="34"/>
    </row>
    <row r="2569" spans="1:13" s="27" customFormat="1" x14ac:dyDescent="0.25">
      <c r="A2569"/>
      <c r="B2569"/>
      <c r="C2569"/>
      <c r="D2569"/>
      <c r="E2569"/>
      <c r="F2569" s="1"/>
      <c r="G2569"/>
      <c r="H2569"/>
      <c r="I2569"/>
      <c r="J2569" s="99"/>
      <c r="K2569" s="9"/>
      <c r="M2569" s="34"/>
    </row>
    <row r="2570" spans="1:13" s="27" customFormat="1" x14ac:dyDescent="0.25">
      <c r="A2570"/>
      <c r="B2570"/>
      <c r="C2570"/>
      <c r="D2570"/>
      <c r="E2570"/>
      <c r="F2570" s="1"/>
      <c r="G2570"/>
      <c r="H2570"/>
      <c r="I2570"/>
      <c r="J2570" s="99"/>
      <c r="K2570" s="9"/>
      <c r="M2570" s="34"/>
    </row>
    <row r="2571" spans="1:13" s="27" customFormat="1" x14ac:dyDescent="0.25">
      <c r="A2571"/>
      <c r="B2571"/>
      <c r="C2571"/>
      <c r="D2571"/>
      <c r="E2571"/>
      <c r="F2571" s="1"/>
      <c r="G2571"/>
      <c r="H2571"/>
      <c r="I2571"/>
      <c r="J2571" s="99"/>
      <c r="K2571" s="9"/>
      <c r="M2571" s="34"/>
    </row>
    <row r="2572" spans="1:13" s="27" customFormat="1" x14ac:dyDescent="0.25">
      <c r="A2572"/>
      <c r="B2572"/>
      <c r="C2572"/>
      <c r="D2572"/>
      <c r="E2572"/>
      <c r="F2572" s="1"/>
      <c r="G2572"/>
      <c r="H2572"/>
      <c r="I2572"/>
      <c r="J2572" s="99"/>
      <c r="K2572" s="9"/>
      <c r="M2572" s="34"/>
    </row>
    <row r="2573" spans="1:13" s="27" customFormat="1" x14ac:dyDescent="0.25">
      <c r="A2573"/>
      <c r="B2573"/>
      <c r="C2573"/>
      <c r="D2573"/>
      <c r="E2573"/>
      <c r="F2573" s="1"/>
      <c r="G2573"/>
      <c r="H2573"/>
      <c r="I2573"/>
      <c r="J2573" s="99"/>
      <c r="K2573" s="9"/>
      <c r="M2573" s="34"/>
    </row>
    <row r="2574" spans="1:13" s="27" customFormat="1" x14ac:dyDescent="0.25">
      <c r="A2574"/>
      <c r="B2574"/>
      <c r="C2574"/>
      <c r="D2574"/>
      <c r="E2574"/>
      <c r="F2574" s="1"/>
      <c r="G2574"/>
      <c r="H2574"/>
      <c r="I2574"/>
      <c r="J2574" s="99"/>
      <c r="K2574" s="9"/>
      <c r="M2574" s="34"/>
    </row>
    <row r="2575" spans="1:13" s="27" customFormat="1" x14ac:dyDescent="0.25">
      <c r="A2575"/>
      <c r="B2575"/>
      <c r="C2575"/>
      <c r="D2575"/>
      <c r="E2575"/>
      <c r="F2575" s="1"/>
      <c r="G2575"/>
      <c r="H2575"/>
      <c r="I2575"/>
      <c r="J2575" s="99"/>
      <c r="K2575" s="9"/>
      <c r="M2575" s="34"/>
    </row>
    <row r="2576" spans="1:13" s="27" customFormat="1" x14ac:dyDescent="0.25">
      <c r="A2576"/>
      <c r="B2576"/>
      <c r="C2576"/>
      <c r="D2576"/>
      <c r="E2576"/>
      <c r="F2576" s="1"/>
      <c r="G2576"/>
      <c r="H2576"/>
      <c r="I2576"/>
      <c r="J2576" s="99"/>
      <c r="K2576" s="9"/>
      <c r="M2576" s="34"/>
    </row>
    <row r="2577" spans="1:13" s="27" customFormat="1" x14ac:dyDescent="0.25">
      <c r="A2577"/>
      <c r="B2577"/>
      <c r="C2577"/>
      <c r="D2577"/>
      <c r="E2577"/>
      <c r="F2577" s="1"/>
      <c r="G2577"/>
      <c r="H2577"/>
      <c r="I2577"/>
      <c r="J2577" s="99"/>
      <c r="K2577" s="9"/>
      <c r="M2577" s="34"/>
    </row>
    <row r="2578" spans="1:13" s="27" customFormat="1" x14ac:dyDescent="0.25">
      <c r="A2578"/>
      <c r="B2578"/>
      <c r="C2578"/>
      <c r="D2578"/>
      <c r="E2578"/>
      <c r="F2578" s="1"/>
      <c r="G2578"/>
      <c r="H2578"/>
      <c r="I2578"/>
      <c r="J2578" s="99"/>
      <c r="K2578" s="9"/>
      <c r="M2578" s="34"/>
    </row>
    <row r="2579" spans="1:13" s="27" customFormat="1" x14ac:dyDescent="0.25">
      <c r="A2579"/>
      <c r="B2579"/>
      <c r="C2579"/>
      <c r="D2579"/>
      <c r="E2579"/>
      <c r="F2579" s="1"/>
      <c r="G2579"/>
      <c r="H2579"/>
      <c r="I2579"/>
      <c r="J2579" s="99"/>
      <c r="K2579" s="9"/>
      <c r="M2579" s="34"/>
    </row>
    <row r="2580" spans="1:13" s="27" customFormat="1" x14ac:dyDescent="0.25">
      <c r="A2580"/>
      <c r="B2580"/>
      <c r="C2580"/>
      <c r="D2580"/>
      <c r="E2580"/>
      <c r="F2580" s="1"/>
      <c r="G2580"/>
      <c r="H2580"/>
      <c r="I2580"/>
      <c r="J2580" s="99"/>
      <c r="K2580" s="9"/>
      <c r="M2580" s="34"/>
    </row>
    <row r="2581" spans="1:13" s="27" customFormat="1" x14ac:dyDescent="0.25">
      <c r="A2581"/>
      <c r="B2581"/>
      <c r="C2581"/>
      <c r="D2581"/>
      <c r="E2581"/>
      <c r="F2581" s="1"/>
      <c r="G2581"/>
      <c r="H2581"/>
      <c r="I2581"/>
      <c r="J2581" s="99"/>
      <c r="K2581" s="9"/>
      <c r="M2581" s="34"/>
    </row>
    <row r="2582" spans="1:13" s="27" customFormat="1" x14ac:dyDescent="0.25">
      <c r="A2582"/>
      <c r="B2582"/>
      <c r="C2582"/>
      <c r="D2582"/>
      <c r="E2582"/>
      <c r="F2582" s="1"/>
      <c r="G2582"/>
      <c r="H2582"/>
      <c r="I2582"/>
      <c r="J2582" s="99"/>
      <c r="K2582" s="9"/>
      <c r="M2582" s="34"/>
    </row>
    <row r="2583" spans="1:13" s="27" customFormat="1" x14ac:dyDescent="0.25">
      <c r="A2583"/>
      <c r="B2583"/>
      <c r="C2583"/>
      <c r="D2583"/>
      <c r="E2583"/>
      <c r="F2583" s="1"/>
      <c r="G2583"/>
      <c r="H2583"/>
      <c r="I2583"/>
      <c r="J2583" s="99"/>
      <c r="K2583" s="9"/>
      <c r="M2583" s="34"/>
    </row>
    <row r="2584" spans="1:13" s="27" customFormat="1" x14ac:dyDescent="0.25">
      <c r="A2584"/>
      <c r="B2584"/>
      <c r="C2584"/>
      <c r="D2584"/>
      <c r="E2584"/>
      <c r="F2584" s="1"/>
      <c r="G2584"/>
      <c r="H2584"/>
      <c r="I2584"/>
      <c r="J2584" s="99"/>
      <c r="K2584" s="9"/>
      <c r="M2584" s="34"/>
    </row>
    <row r="2585" spans="1:13" s="27" customFormat="1" x14ac:dyDescent="0.25">
      <c r="A2585"/>
      <c r="B2585"/>
      <c r="C2585"/>
      <c r="D2585"/>
      <c r="E2585"/>
      <c r="F2585" s="1"/>
      <c r="G2585"/>
      <c r="H2585"/>
      <c r="I2585"/>
      <c r="J2585" s="99"/>
      <c r="K2585" s="9"/>
      <c r="M2585" s="34"/>
    </row>
    <row r="2586" spans="1:13" s="27" customFormat="1" x14ac:dyDescent="0.25">
      <c r="A2586"/>
      <c r="B2586"/>
      <c r="C2586"/>
      <c r="D2586"/>
      <c r="E2586"/>
      <c r="F2586" s="1"/>
      <c r="G2586"/>
      <c r="H2586"/>
      <c r="I2586"/>
      <c r="J2586" s="99"/>
      <c r="K2586" s="9"/>
      <c r="M2586" s="34"/>
    </row>
    <row r="2587" spans="1:13" s="27" customFormat="1" x14ac:dyDescent="0.25">
      <c r="A2587"/>
      <c r="B2587"/>
      <c r="C2587"/>
      <c r="D2587"/>
      <c r="E2587"/>
      <c r="F2587" s="1"/>
      <c r="G2587"/>
      <c r="H2587"/>
      <c r="I2587"/>
      <c r="J2587" s="99"/>
      <c r="K2587" s="9"/>
      <c r="M2587" s="34"/>
    </row>
    <row r="2588" spans="1:13" s="27" customFormat="1" x14ac:dyDescent="0.25">
      <c r="A2588"/>
      <c r="B2588"/>
      <c r="C2588"/>
      <c r="D2588"/>
      <c r="E2588"/>
      <c r="F2588" s="1"/>
      <c r="G2588"/>
      <c r="H2588"/>
      <c r="I2588"/>
      <c r="J2588" s="99"/>
      <c r="K2588" s="9"/>
      <c r="M2588" s="34"/>
    </row>
    <row r="2589" spans="1:13" s="27" customFormat="1" x14ac:dyDescent="0.25">
      <c r="A2589"/>
      <c r="B2589"/>
      <c r="C2589"/>
      <c r="D2589"/>
      <c r="E2589"/>
      <c r="F2589" s="1"/>
      <c r="G2589"/>
      <c r="H2589"/>
      <c r="I2589"/>
      <c r="J2589" s="99"/>
      <c r="K2589" s="9"/>
      <c r="M2589" s="34"/>
    </row>
    <row r="2590" spans="1:13" s="27" customFormat="1" x14ac:dyDescent="0.25">
      <c r="A2590"/>
      <c r="B2590"/>
      <c r="C2590"/>
      <c r="D2590"/>
      <c r="E2590"/>
      <c r="F2590" s="1"/>
      <c r="G2590"/>
      <c r="H2590"/>
      <c r="I2590"/>
      <c r="J2590" s="99"/>
      <c r="K2590" s="9"/>
      <c r="M2590" s="34"/>
    </row>
    <row r="2591" spans="1:13" s="27" customFormat="1" x14ac:dyDescent="0.25">
      <c r="A2591"/>
      <c r="B2591"/>
      <c r="C2591"/>
      <c r="D2591"/>
      <c r="E2591"/>
      <c r="F2591" s="1"/>
      <c r="G2591"/>
      <c r="H2591"/>
      <c r="I2591"/>
      <c r="J2591" s="99"/>
      <c r="K2591" s="9"/>
      <c r="M2591" s="34"/>
    </row>
    <row r="2592" spans="1:13" s="27" customFormat="1" x14ac:dyDescent="0.25">
      <c r="A2592"/>
      <c r="B2592"/>
      <c r="C2592"/>
      <c r="D2592"/>
      <c r="E2592"/>
      <c r="F2592" s="1"/>
      <c r="G2592"/>
      <c r="H2592"/>
      <c r="I2592"/>
      <c r="J2592" s="99"/>
      <c r="K2592" s="9"/>
      <c r="M2592" s="34"/>
    </row>
    <row r="2593" spans="1:13" s="27" customFormat="1" x14ac:dyDescent="0.25">
      <c r="A2593"/>
      <c r="B2593"/>
      <c r="C2593"/>
      <c r="D2593"/>
      <c r="E2593"/>
      <c r="F2593" s="1"/>
      <c r="G2593"/>
      <c r="H2593"/>
      <c r="I2593"/>
      <c r="J2593" s="99"/>
      <c r="K2593" s="9"/>
      <c r="M2593" s="34"/>
    </row>
    <row r="2594" spans="1:13" s="27" customFormat="1" x14ac:dyDescent="0.25">
      <c r="A2594"/>
      <c r="B2594"/>
      <c r="C2594"/>
      <c r="D2594"/>
      <c r="E2594"/>
      <c r="F2594" s="1"/>
      <c r="G2594"/>
      <c r="H2594"/>
      <c r="I2594"/>
      <c r="J2594" s="99"/>
      <c r="K2594" s="9"/>
      <c r="M2594" s="34"/>
    </row>
    <row r="2595" spans="1:13" s="27" customFormat="1" x14ac:dyDescent="0.25">
      <c r="A2595"/>
      <c r="B2595"/>
      <c r="C2595"/>
      <c r="D2595"/>
      <c r="E2595"/>
      <c r="F2595" s="1"/>
      <c r="G2595"/>
      <c r="H2595"/>
      <c r="I2595"/>
      <c r="J2595" s="99"/>
      <c r="K2595" s="9"/>
      <c r="M2595" s="34"/>
    </row>
    <row r="2596" spans="1:13" s="27" customFormat="1" x14ac:dyDescent="0.25">
      <c r="A2596"/>
      <c r="B2596"/>
      <c r="C2596"/>
      <c r="D2596"/>
      <c r="E2596"/>
      <c r="F2596" s="1"/>
      <c r="G2596"/>
      <c r="H2596"/>
      <c r="I2596"/>
      <c r="J2596" s="99"/>
      <c r="K2596" s="9"/>
      <c r="M2596" s="34"/>
    </row>
    <row r="2597" spans="1:13" s="27" customFormat="1" x14ac:dyDescent="0.25">
      <c r="A2597"/>
      <c r="B2597"/>
      <c r="C2597"/>
      <c r="D2597"/>
      <c r="E2597"/>
      <c r="F2597" s="1"/>
      <c r="G2597"/>
      <c r="H2597"/>
      <c r="I2597"/>
      <c r="J2597" s="99"/>
      <c r="K2597" s="9"/>
      <c r="M2597" s="34"/>
    </row>
    <row r="2598" spans="1:13" s="27" customFormat="1" x14ac:dyDescent="0.25">
      <c r="A2598"/>
      <c r="B2598"/>
      <c r="C2598"/>
      <c r="D2598"/>
      <c r="E2598"/>
      <c r="F2598" s="1"/>
      <c r="G2598"/>
      <c r="H2598"/>
      <c r="I2598"/>
      <c r="J2598" s="99"/>
      <c r="K2598" s="9"/>
      <c r="M2598" s="34"/>
    </row>
    <row r="2599" spans="1:13" s="27" customFormat="1" x14ac:dyDescent="0.25">
      <c r="A2599"/>
      <c r="B2599"/>
      <c r="C2599"/>
      <c r="D2599"/>
      <c r="E2599"/>
      <c r="F2599" s="1"/>
      <c r="G2599"/>
      <c r="H2599"/>
      <c r="I2599"/>
      <c r="J2599" s="99"/>
      <c r="K2599" s="9"/>
      <c r="M2599" s="34"/>
    </row>
    <row r="2600" spans="1:13" s="27" customFormat="1" x14ac:dyDescent="0.25">
      <c r="A2600"/>
      <c r="B2600"/>
      <c r="C2600"/>
      <c r="D2600"/>
      <c r="E2600"/>
      <c r="F2600" s="1"/>
      <c r="G2600"/>
      <c r="H2600"/>
      <c r="I2600"/>
      <c r="J2600" s="99"/>
      <c r="K2600" s="9"/>
      <c r="M2600" s="34"/>
    </row>
    <row r="2601" spans="1:13" s="27" customFormat="1" x14ac:dyDescent="0.25">
      <c r="A2601"/>
      <c r="B2601"/>
      <c r="C2601"/>
      <c r="D2601"/>
      <c r="E2601"/>
      <c r="F2601" s="1"/>
      <c r="G2601"/>
      <c r="H2601"/>
      <c r="I2601"/>
      <c r="J2601" s="99"/>
      <c r="K2601" s="9"/>
      <c r="M2601" s="34"/>
    </row>
    <row r="2602" spans="1:13" s="27" customFormat="1" x14ac:dyDescent="0.25">
      <c r="A2602"/>
      <c r="B2602"/>
      <c r="C2602"/>
      <c r="D2602"/>
      <c r="E2602"/>
      <c r="F2602" s="1"/>
      <c r="G2602"/>
      <c r="H2602"/>
      <c r="I2602"/>
      <c r="J2602" s="99"/>
      <c r="K2602" s="9"/>
      <c r="M2602" s="34"/>
    </row>
    <row r="2603" spans="1:13" s="27" customFormat="1" x14ac:dyDescent="0.25">
      <c r="A2603"/>
      <c r="B2603"/>
      <c r="C2603"/>
      <c r="D2603"/>
      <c r="E2603"/>
      <c r="F2603" s="1"/>
      <c r="G2603"/>
      <c r="H2603"/>
      <c r="I2603"/>
      <c r="J2603" s="99"/>
      <c r="K2603" s="9"/>
      <c r="M2603" s="34"/>
    </row>
    <row r="2604" spans="1:13" s="27" customFormat="1" x14ac:dyDescent="0.25">
      <c r="A2604"/>
      <c r="B2604"/>
      <c r="C2604"/>
      <c r="D2604"/>
      <c r="E2604"/>
      <c r="F2604" s="1"/>
      <c r="G2604"/>
      <c r="H2604"/>
      <c r="I2604"/>
      <c r="J2604" s="99"/>
      <c r="K2604" s="9"/>
      <c r="M2604" s="34"/>
    </row>
    <row r="2605" spans="1:13" s="27" customFormat="1" x14ac:dyDescent="0.25">
      <c r="A2605"/>
      <c r="B2605"/>
      <c r="C2605"/>
      <c r="D2605"/>
      <c r="E2605"/>
      <c r="F2605" s="1"/>
      <c r="G2605"/>
      <c r="H2605"/>
      <c r="I2605"/>
      <c r="J2605" s="99"/>
      <c r="K2605" s="9"/>
      <c r="M2605" s="34"/>
    </row>
    <row r="2606" spans="1:13" s="27" customFormat="1" x14ac:dyDescent="0.25">
      <c r="A2606"/>
      <c r="B2606"/>
      <c r="C2606"/>
      <c r="D2606"/>
      <c r="E2606"/>
      <c r="F2606" s="1"/>
      <c r="G2606"/>
      <c r="H2606"/>
      <c r="I2606"/>
      <c r="J2606" s="99"/>
      <c r="K2606" s="9"/>
      <c r="M2606" s="34"/>
    </row>
    <row r="2607" spans="1:13" s="27" customFormat="1" x14ac:dyDescent="0.25">
      <c r="A2607"/>
      <c r="B2607"/>
      <c r="C2607"/>
      <c r="D2607"/>
      <c r="E2607"/>
      <c r="F2607" s="1"/>
      <c r="G2607"/>
      <c r="H2607"/>
      <c r="I2607"/>
      <c r="J2607" s="99"/>
      <c r="K2607" s="9"/>
      <c r="M2607" s="34"/>
    </row>
    <row r="2608" spans="1:13" s="27" customFormat="1" x14ac:dyDescent="0.25">
      <c r="A2608"/>
      <c r="B2608"/>
      <c r="C2608"/>
      <c r="D2608"/>
      <c r="E2608"/>
      <c r="F2608" s="1"/>
      <c r="G2608"/>
      <c r="H2608"/>
      <c r="I2608"/>
      <c r="J2608" s="99"/>
      <c r="K2608" s="9"/>
      <c r="M2608" s="34"/>
    </row>
    <row r="2609" spans="1:13" s="27" customFormat="1" x14ac:dyDescent="0.25">
      <c r="A2609"/>
      <c r="B2609"/>
      <c r="C2609"/>
      <c r="D2609"/>
      <c r="E2609"/>
      <c r="F2609" s="1"/>
      <c r="G2609"/>
      <c r="H2609"/>
      <c r="I2609"/>
      <c r="J2609" s="99"/>
      <c r="K2609" s="9"/>
      <c r="M2609" s="34"/>
    </row>
    <row r="2610" spans="1:13" s="27" customFormat="1" x14ac:dyDescent="0.25">
      <c r="A2610"/>
      <c r="B2610"/>
      <c r="C2610"/>
      <c r="D2610"/>
      <c r="E2610"/>
      <c r="F2610" s="1"/>
      <c r="G2610"/>
      <c r="H2610"/>
      <c r="I2610"/>
      <c r="J2610" s="99"/>
      <c r="K2610" s="9"/>
      <c r="M2610" s="34"/>
    </row>
    <row r="2611" spans="1:13" s="27" customFormat="1" x14ac:dyDescent="0.25">
      <c r="A2611"/>
      <c r="B2611"/>
      <c r="C2611"/>
      <c r="D2611"/>
      <c r="E2611"/>
      <c r="F2611" s="1"/>
      <c r="G2611"/>
      <c r="H2611"/>
      <c r="I2611"/>
      <c r="J2611" s="99"/>
      <c r="K2611" s="9"/>
      <c r="M2611" s="34"/>
    </row>
    <row r="2612" spans="1:13" s="27" customFormat="1" x14ac:dyDescent="0.25">
      <c r="A2612"/>
      <c r="B2612"/>
      <c r="C2612"/>
      <c r="D2612"/>
      <c r="E2612"/>
      <c r="F2612" s="1"/>
      <c r="G2612"/>
      <c r="H2612"/>
      <c r="I2612"/>
      <c r="J2612" s="99"/>
      <c r="K2612" s="9"/>
      <c r="M2612" s="34"/>
    </row>
    <row r="2613" spans="1:13" s="27" customFormat="1" x14ac:dyDescent="0.25">
      <c r="A2613"/>
      <c r="B2613"/>
      <c r="C2613"/>
      <c r="D2613"/>
      <c r="E2613"/>
      <c r="F2613" s="1"/>
      <c r="G2613"/>
      <c r="H2613"/>
      <c r="I2613"/>
      <c r="J2613" s="99"/>
      <c r="K2613" s="9"/>
      <c r="M2613" s="34"/>
    </row>
    <row r="2614" spans="1:13" s="27" customFormat="1" x14ac:dyDescent="0.25">
      <c r="A2614"/>
      <c r="B2614"/>
      <c r="C2614"/>
      <c r="D2614"/>
      <c r="E2614"/>
      <c r="F2614" s="1"/>
      <c r="G2614"/>
      <c r="H2614"/>
      <c r="I2614"/>
      <c r="J2614" s="99"/>
      <c r="K2614" s="9"/>
      <c r="M2614" s="34"/>
    </row>
    <row r="2615" spans="1:13" s="27" customFormat="1" x14ac:dyDescent="0.25">
      <c r="A2615"/>
      <c r="B2615"/>
      <c r="C2615"/>
      <c r="D2615"/>
      <c r="E2615"/>
      <c r="F2615" s="1"/>
      <c r="G2615"/>
      <c r="H2615"/>
      <c r="I2615"/>
      <c r="J2615" s="99"/>
      <c r="K2615" s="9"/>
      <c r="M2615" s="34"/>
    </row>
    <row r="2616" spans="1:13" s="27" customFormat="1" x14ac:dyDescent="0.25">
      <c r="A2616"/>
      <c r="B2616"/>
      <c r="C2616"/>
      <c r="D2616"/>
      <c r="E2616"/>
      <c r="F2616" s="1"/>
      <c r="G2616"/>
      <c r="H2616"/>
      <c r="I2616"/>
      <c r="J2616" s="99"/>
      <c r="K2616" s="9"/>
      <c r="M2616" s="34"/>
    </row>
    <row r="2617" spans="1:13" s="27" customFormat="1" x14ac:dyDescent="0.25">
      <c r="A2617"/>
      <c r="B2617"/>
      <c r="C2617"/>
      <c r="D2617"/>
      <c r="E2617"/>
      <c r="F2617" s="1"/>
      <c r="G2617"/>
      <c r="H2617"/>
      <c r="I2617"/>
      <c r="J2617" s="99"/>
      <c r="K2617" s="9"/>
      <c r="M2617" s="34"/>
    </row>
    <row r="2618" spans="1:13" s="27" customFormat="1" x14ac:dyDescent="0.25">
      <c r="A2618"/>
      <c r="B2618"/>
      <c r="C2618"/>
      <c r="D2618"/>
      <c r="E2618"/>
      <c r="F2618" s="1"/>
      <c r="G2618"/>
      <c r="H2618"/>
      <c r="I2618"/>
      <c r="J2618" s="99"/>
      <c r="K2618" s="9"/>
      <c r="M2618" s="34"/>
    </row>
    <row r="2619" spans="1:13" s="27" customFormat="1" x14ac:dyDescent="0.25">
      <c r="A2619"/>
      <c r="B2619"/>
      <c r="C2619"/>
      <c r="D2619"/>
      <c r="E2619"/>
      <c r="F2619" s="1"/>
      <c r="G2619"/>
      <c r="H2619"/>
      <c r="I2619"/>
      <c r="J2619" s="99"/>
      <c r="K2619" s="9"/>
      <c r="M2619" s="34"/>
    </row>
    <row r="2620" spans="1:13" s="35" customFormat="1" x14ac:dyDescent="0.25">
      <c r="A2620"/>
      <c r="B2620"/>
      <c r="C2620"/>
      <c r="D2620"/>
      <c r="E2620"/>
      <c r="F2620" s="1"/>
      <c r="G2620"/>
      <c r="H2620"/>
      <c r="I2620"/>
      <c r="J2620" s="99"/>
      <c r="K2620" s="9"/>
      <c r="M2620" s="36"/>
    </row>
    <row r="2621" spans="1:13" s="27" customFormat="1" x14ac:dyDescent="0.25">
      <c r="A2621"/>
      <c r="B2621"/>
      <c r="C2621"/>
      <c r="D2621"/>
      <c r="E2621"/>
      <c r="F2621" s="1"/>
      <c r="G2621"/>
      <c r="H2621"/>
      <c r="I2621"/>
      <c r="J2621" s="99"/>
      <c r="K2621" s="9"/>
      <c r="M2621" s="34"/>
    </row>
    <row r="2622" spans="1:13" s="27" customFormat="1" x14ac:dyDescent="0.25">
      <c r="A2622"/>
      <c r="B2622"/>
      <c r="C2622"/>
      <c r="D2622"/>
      <c r="E2622"/>
      <c r="F2622" s="1"/>
      <c r="G2622"/>
      <c r="H2622"/>
      <c r="I2622"/>
      <c r="J2622" s="99"/>
      <c r="K2622" s="9"/>
      <c r="M2622" s="34"/>
    </row>
    <row r="2623" spans="1:13" s="27" customFormat="1" x14ac:dyDescent="0.25">
      <c r="A2623"/>
      <c r="B2623"/>
      <c r="C2623"/>
      <c r="D2623"/>
      <c r="E2623"/>
      <c r="F2623" s="1"/>
      <c r="G2623"/>
      <c r="H2623"/>
      <c r="I2623"/>
      <c r="J2623" s="99"/>
      <c r="K2623" s="9"/>
      <c r="M2623" s="34"/>
    </row>
    <row r="2624" spans="1:13" s="27" customFormat="1" x14ac:dyDescent="0.25">
      <c r="A2624"/>
      <c r="B2624"/>
      <c r="C2624"/>
      <c r="D2624"/>
      <c r="E2624"/>
      <c r="F2624" s="1"/>
      <c r="G2624"/>
      <c r="H2624"/>
      <c r="I2624"/>
      <c r="J2624" s="99"/>
      <c r="K2624" s="9"/>
      <c r="M2624" s="34"/>
    </row>
    <row r="2625" spans="1:13" s="27" customFormat="1" x14ac:dyDescent="0.25">
      <c r="A2625"/>
      <c r="B2625"/>
      <c r="C2625"/>
      <c r="D2625"/>
      <c r="E2625"/>
      <c r="F2625" s="1"/>
      <c r="G2625"/>
      <c r="H2625"/>
      <c r="I2625"/>
      <c r="J2625" s="99"/>
      <c r="K2625" s="9"/>
      <c r="M2625" s="34"/>
    </row>
    <row r="2626" spans="1:13" s="27" customFormat="1" x14ac:dyDescent="0.25">
      <c r="A2626"/>
      <c r="B2626"/>
      <c r="C2626"/>
      <c r="D2626"/>
      <c r="E2626"/>
      <c r="F2626" s="1"/>
      <c r="G2626"/>
      <c r="H2626"/>
      <c r="I2626"/>
      <c r="J2626" s="99"/>
      <c r="K2626" s="9"/>
      <c r="M2626" s="34"/>
    </row>
    <row r="2627" spans="1:13" s="27" customFormat="1" x14ac:dyDescent="0.25">
      <c r="A2627"/>
      <c r="B2627"/>
      <c r="C2627"/>
      <c r="D2627"/>
      <c r="E2627"/>
      <c r="F2627" s="1"/>
      <c r="G2627"/>
      <c r="H2627"/>
      <c r="I2627"/>
      <c r="J2627" s="99"/>
      <c r="K2627" s="9"/>
      <c r="M2627" s="34"/>
    </row>
    <row r="2628" spans="1:13" s="27" customFormat="1" x14ac:dyDescent="0.25">
      <c r="A2628"/>
      <c r="B2628"/>
      <c r="C2628"/>
      <c r="D2628"/>
      <c r="E2628"/>
      <c r="F2628" s="1"/>
      <c r="G2628"/>
      <c r="H2628"/>
      <c r="I2628"/>
      <c r="J2628" s="99"/>
      <c r="K2628" s="9"/>
      <c r="M2628" s="34"/>
    </row>
    <row r="2629" spans="1:13" s="27" customFormat="1" x14ac:dyDescent="0.25">
      <c r="A2629"/>
      <c r="B2629"/>
      <c r="C2629"/>
      <c r="D2629"/>
      <c r="E2629"/>
      <c r="F2629" s="1"/>
      <c r="G2629"/>
      <c r="H2629"/>
      <c r="I2629"/>
      <c r="J2629" s="99"/>
      <c r="K2629" s="9"/>
      <c r="M2629" s="34"/>
    </row>
    <row r="2630" spans="1:13" s="27" customFormat="1" x14ac:dyDescent="0.25">
      <c r="A2630"/>
      <c r="B2630"/>
      <c r="C2630"/>
      <c r="D2630"/>
      <c r="E2630"/>
      <c r="F2630" s="1"/>
      <c r="G2630"/>
      <c r="H2630"/>
      <c r="I2630"/>
      <c r="J2630" s="99"/>
      <c r="K2630" s="9"/>
      <c r="M2630" s="34"/>
    </row>
    <row r="2631" spans="1:13" s="27" customFormat="1" x14ac:dyDescent="0.25">
      <c r="A2631"/>
      <c r="B2631"/>
      <c r="C2631"/>
      <c r="D2631"/>
      <c r="E2631"/>
      <c r="F2631" s="1"/>
      <c r="G2631"/>
      <c r="H2631"/>
      <c r="I2631"/>
      <c r="J2631" s="99"/>
      <c r="K2631" s="9"/>
      <c r="M2631" s="34"/>
    </row>
    <row r="2632" spans="1:13" s="27" customFormat="1" x14ac:dyDescent="0.25">
      <c r="A2632"/>
      <c r="B2632"/>
      <c r="C2632"/>
      <c r="D2632"/>
      <c r="E2632"/>
      <c r="F2632" s="1"/>
      <c r="G2632"/>
      <c r="H2632"/>
      <c r="I2632"/>
      <c r="J2632" s="99"/>
      <c r="K2632" s="9"/>
      <c r="M2632" s="34"/>
    </row>
    <row r="2633" spans="1:13" s="27" customFormat="1" x14ac:dyDescent="0.25">
      <c r="A2633"/>
      <c r="B2633"/>
      <c r="C2633"/>
      <c r="D2633"/>
      <c r="E2633"/>
      <c r="F2633" s="1"/>
      <c r="G2633"/>
      <c r="H2633"/>
      <c r="I2633"/>
      <c r="J2633" s="99"/>
      <c r="K2633" s="9"/>
      <c r="M2633" s="34"/>
    </row>
    <row r="2634" spans="1:13" s="27" customFormat="1" x14ac:dyDescent="0.25">
      <c r="A2634"/>
      <c r="B2634"/>
      <c r="C2634"/>
      <c r="D2634"/>
      <c r="E2634"/>
      <c r="F2634" s="1"/>
      <c r="G2634"/>
      <c r="H2634"/>
      <c r="I2634"/>
      <c r="J2634" s="99"/>
      <c r="K2634" s="9"/>
      <c r="M2634" s="34"/>
    </row>
    <row r="2635" spans="1:13" s="27" customFormat="1" x14ac:dyDescent="0.25">
      <c r="A2635"/>
      <c r="B2635"/>
      <c r="C2635"/>
      <c r="D2635"/>
      <c r="E2635"/>
      <c r="F2635" s="1"/>
      <c r="G2635"/>
      <c r="H2635"/>
      <c r="I2635"/>
      <c r="J2635" s="99"/>
      <c r="K2635" s="9"/>
      <c r="M2635" s="34"/>
    </row>
    <row r="2636" spans="1:13" s="27" customFormat="1" x14ac:dyDescent="0.25">
      <c r="A2636"/>
      <c r="B2636"/>
      <c r="C2636"/>
      <c r="D2636"/>
      <c r="E2636"/>
      <c r="F2636" s="1"/>
      <c r="G2636"/>
      <c r="H2636"/>
      <c r="I2636"/>
      <c r="J2636" s="99"/>
      <c r="K2636" s="9"/>
      <c r="M2636" s="34"/>
    </row>
    <row r="2637" spans="1:13" s="27" customFormat="1" x14ac:dyDescent="0.25">
      <c r="A2637"/>
      <c r="B2637"/>
      <c r="C2637"/>
      <c r="D2637"/>
      <c r="E2637"/>
      <c r="F2637" s="1"/>
      <c r="G2637"/>
      <c r="H2637"/>
      <c r="I2637"/>
      <c r="J2637" s="99"/>
      <c r="K2637" s="9"/>
      <c r="M2637" s="34"/>
    </row>
    <row r="2638" spans="1:13" s="27" customFormat="1" x14ac:dyDescent="0.25">
      <c r="A2638"/>
      <c r="B2638"/>
      <c r="C2638"/>
      <c r="D2638"/>
      <c r="E2638"/>
      <c r="F2638" s="1"/>
      <c r="G2638"/>
      <c r="H2638"/>
      <c r="I2638"/>
      <c r="J2638" s="99"/>
      <c r="K2638" s="9"/>
      <c r="M2638" s="34"/>
    </row>
    <row r="2639" spans="1:13" s="27" customFormat="1" x14ac:dyDescent="0.25">
      <c r="A2639"/>
      <c r="B2639"/>
      <c r="C2639"/>
      <c r="D2639"/>
      <c r="E2639"/>
      <c r="F2639" s="1"/>
      <c r="G2639"/>
      <c r="H2639"/>
      <c r="I2639"/>
      <c r="J2639" s="99"/>
      <c r="K2639" s="9"/>
      <c r="M2639" s="34"/>
    </row>
    <row r="2640" spans="1:13" s="27" customFormat="1" x14ac:dyDescent="0.25">
      <c r="A2640"/>
      <c r="B2640"/>
      <c r="C2640"/>
      <c r="D2640"/>
      <c r="E2640"/>
      <c r="F2640" s="1"/>
      <c r="G2640"/>
      <c r="H2640"/>
      <c r="I2640"/>
      <c r="J2640" s="99"/>
      <c r="K2640" s="9"/>
      <c r="M2640" s="34"/>
    </row>
    <row r="2641" spans="1:13" s="27" customFormat="1" x14ac:dyDescent="0.25">
      <c r="A2641"/>
      <c r="B2641"/>
      <c r="C2641"/>
      <c r="D2641"/>
      <c r="E2641"/>
      <c r="F2641" s="1"/>
      <c r="G2641"/>
      <c r="H2641"/>
      <c r="I2641"/>
      <c r="J2641" s="99"/>
      <c r="K2641" s="9"/>
      <c r="M2641" s="34"/>
    </row>
    <row r="2642" spans="1:13" s="27" customFormat="1" x14ac:dyDescent="0.25">
      <c r="A2642"/>
      <c r="B2642"/>
      <c r="C2642"/>
      <c r="D2642"/>
      <c r="E2642"/>
      <c r="F2642" s="1"/>
      <c r="G2642"/>
      <c r="H2642"/>
      <c r="I2642"/>
      <c r="J2642" s="99"/>
      <c r="K2642" s="9"/>
      <c r="M2642" s="34"/>
    </row>
    <row r="2643" spans="1:13" s="27" customFormat="1" x14ac:dyDescent="0.25">
      <c r="A2643"/>
      <c r="B2643"/>
      <c r="C2643"/>
      <c r="D2643"/>
      <c r="E2643"/>
      <c r="F2643" s="1"/>
      <c r="G2643"/>
      <c r="H2643"/>
      <c r="I2643"/>
      <c r="J2643" s="99"/>
      <c r="K2643" s="9"/>
      <c r="M2643" s="34"/>
    </row>
    <row r="2644" spans="1:13" s="27" customFormat="1" x14ac:dyDescent="0.25">
      <c r="A2644"/>
      <c r="B2644"/>
      <c r="C2644"/>
      <c r="D2644"/>
      <c r="E2644"/>
      <c r="F2644" s="1"/>
      <c r="G2644"/>
      <c r="H2644"/>
      <c r="I2644"/>
      <c r="J2644" s="99"/>
      <c r="K2644" s="9"/>
      <c r="M2644" s="34"/>
    </row>
    <row r="2645" spans="1:13" s="27" customFormat="1" x14ac:dyDescent="0.25">
      <c r="A2645"/>
      <c r="B2645"/>
      <c r="C2645"/>
      <c r="D2645"/>
      <c r="E2645"/>
      <c r="F2645" s="1"/>
      <c r="G2645"/>
      <c r="H2645"/>
      <c r="I2645"/>
      <c r="J2645" s="99"/>
      <c r="K2645" s="9"/>
      <c r="M2645" s="34"/>
    </row>
    <row r="2646" spans="1:13" s="27" customFormat="1" x14ac:dyDescent="0.25">
      <c r="A2646"/>
      <c r="B2646"/>
      <c r="C2646"/>
      <c r="D2646"/>
      <c r="E2646"/>
      <c r="F2646" s="1"/>
      <c r="G2646"/>
      <c r="H2646"/>
      <c r="I2646"/>
      <c r="J2646" s="99"/>
      <c r="K2646" s="9"/>
      <c r="M2646" s="34"/>
    </row>
    <row r="2647" spans="1:13" s="27" customFormat="1" x14ac:dyDescent="0.25">
      <c r="A2647"/>
      <c r="B2647"/>
      <c r="C2647"/>
      <c r="D2647"/>
      <c r="E2647"/>
      <c r="F2647" s="1"/>
      <c r="G2647"/>
      <c r="H2647"/>
      <c r="I2647"/>
      <c r="J2647" s="99"/>
      <c r="K2647" s="9"/>
      <c r="M2647" s="34"/>
    </row>
    <row r="2648" spans="1:13" s="27" customFormat="1" x14ac:dyDescent="0.25">
      <c r="A2648"/>
      <c r="B2648"/>
      <c r="C2648"/>
      <c r="D2648"/>
      <c r="E2648"/>
      <c r="F2648" s="1"/>
      <c r="G2648"/>
      <c r="H2648"/>
      <c r="I2648"/>
      <c r="J2648" s="99"/>
      <c r="K2648" s="9"/>
      <c r="M2648" s="34"/>
    </row>
    <row r="2649" spans="1:13" s="27" customFormat="1" x14ac:dyDescent="0.25">
      <c r="A2649"/>
      <c r="B2649"/>
      <c r="C2649"/>
      <c r="D2649"/>
      <c r="E2649"/>
      <c r="F2649" s="1"/>
      <c r="G2649"/>
      <c r="H2649"/>
      <c r="I2649"/>
      <c r="J2649" s="99"/>
      <c r="K2649" s="9"/>
      <c r="M2649" s="34"/>
    </row>
    <row r="2650" spans="1:13" s="27" customFormat="1" x14ac:dyDescent="0.25">
      <c r="A2650"/>
      <c r="B2650"/>
      <c r="C2650"/>
      <c r="D2650"/>
      <c r="E2650"/>
      <c r="F2650" s="1"/>
      <c r="G2650"/>
      <c r="H2650"/>
      <c r="I2650"/>
      <c r="J2650" s="99"/>
      <c r="K2650" s="9"/>
      <c r="M2650" s="34"/>
    </row>
    <row r="2651" spans="1:13" s="27" customFormat="1" x14ac:dyDescent="0.25">
      <c r="A2651"/>
      <c r="B2651"/>
      <c r="C2651"/>
      <c r="D2651"/>
      <c r="E2651"/>
      <c r="F2651" s="1"/>
      <c r="G2651"/>
      <c r="H2651"/>
      <c r="I2651"/>
      <c r="J2651" s="99"/>
      <c r="K2651" s="9"/>
      <c r="M2651" s="34"/>
    </row>
    <row r="2652" spans="1:13" s="27" customFormat="1" x14ac:dyDescent="0.25">
      <c r="A2652"/>
      <c r="B2652"/>
      <c r="C2652"/>
      <c r="D2652"/>
      <c r="E2652"/>
      <c r="F2652" s="1"/>
      <c r="G2652"/>
      <c r="H2652"/>
      <c r="I2652"/>
      <c r="J2652" s="99"/>
      <c r="K2652" s="9"/>
      <c r="M2652" s="34"/>
    </row>
    <row r="2653" spans="1:13" s="27" customFormat="1" x14ac:dyDescent="0.25">
      <c r="A2653"/>
      <c r="B2653"/>
      <c r="C2653"/>
      <c r="D2653"/>
      <c r="E2653"/>
      <c r="F2653" s="1"/>
      <c r="G2653"/>
      <c r="H2653"/>
      <c r="I2653"/>
      <c r="J2653" s="99"/>
      <c r="K2653" s="9"/>
      <c r="M2653" s="34"/>
    </row>
    <row r="2654" spans="1:13" s="27" customFormat="1" x14ac:dyDescent="0.25">
      <c r="A2654"/>
      <c r="B2654"/>
      <c r="C2654"/>
      <c r="D2654"/>
      <c r="E2654"/>
      <c r="F2654" s="1"/>
      <c r="G2654"/>
      <c r="H2654"/>
      <c r="I2654"/>
      <c r="J2654" s="99"/>
      <c r="K2654" s="9"/>
      <c r="M2654" s="34"/>
    </row>
    <row r="2655" spans="1:13" s="27" customFormat="1" x14ac:dyDescent="0.25">
      <c r="A2655"/>
      <c r="B2655"/>
      <c r="C2655"/>
      <c r="D2655"/>
      <c r="E2655"/>
      <c r="F2655" s="1"/>
      <c r="G2655"/>
      <c r="H2655"/>
      <c r="I2655"/>
      <c r="J2655" s="99"/>
      <c r="K2655" s="9"/>
      <c r="M2655" s="34"/>
    </row>
    <row r="2656" spans="1:13" s="27" customFormat="1" x14ac:dyDescent="0.25">
      <c r="A2656"/>
      <c r="B2656"/>
      <c r="C2656"/>
      <c r="D2656"/>
      <c r="E2656"/>
      <c r="F2656" s="1"/>
      <c r="G2656"/>
      <c r="H2656"/>
      <c r="I2656"/>
      <c r="J2656" s="99"/>
      <c r="K2656" s="9"/>
      <c r="M2656" s="34"/>
    </row>
    <row r="2657" spans="1:13" s="27" customFormat="1" x14ac:dyDescent="0.25">
      <c r="A2657"/>
      <c r="B2657"/>
      <c r="C2657"/>
      <c r="D2657"/>
      <c r="E2657"/>
      <c r="F2657" s="1"/>
      <c r="G2657"/>
      <c r="H2657"/>
      <c r="I2657"/>
      <c r="J2657" s="99"/>
      <c r="K2657" s="9"/>
      <c r="M2657" s="34"/>
    </row>
    <row r="2658" spans="1:13" s="27" customFormat="1" x14ac:dyDescent="0.25">
      <c r="A2658"/>
      <c r="B2658"/>
      <c r="C2658"/>
      <c r="D2658"/>
      <c r="E2658"/>
      <c r="F2658" s="1"/>
      <c r="G2658"/>
      <c r="H2658"/>
      <c r="I2658"/>
      <c r="J2658" s="99"/>
      <c r="K2658" s="9"/>
      <c r="M2658" s="34"/>
    </row>
    <row r="2659" spans="1:13" s="27" customFormat="1" x14ac:dyDescent="0.25">
      <c r="A2659"/>
      <c r="B2659"/>
      <c r="C2659"/>
      <c r="D2659"/>
      <c r="E2659"/>
      <c r="F2659" s="1"/>
      <c r="G2659"/>
      <c r="H2659"/>
      <c r="I2659"/>
      <c r="J2659" s="99"/>
      <c r="K2659" s="9"/>
      <c r="M2659" s="34"/>
    </row>
    <row r="2660" spans="1:13" s="27" customFormat="1" x14ac:dyDescent="0.25">
      <c r="A2660"/>
      <c r="B2660"/>
      <c r="C2660"/>
      <c r="D2660"/>
      <c r="E2660"/>
      <c r="F2660" s="1"/>
      <c r="G2660"/>
      <c r="H2660"/>
      <c r="I2660"/>
      <c r="J2660" s="99"/>
      <c r="K2660" s="9"/>
      <c r="M2660" s="34"/>
    </row>
    <row r="2661" spans="1:13" s="27" customFormat="1" x14ac:dyDescent="0.25">
      <c r="A2661"/>
      <c r="B2661"/>
      <c r="C2661"/>
      <c r="D2661"/>
      <c r="E2661"/>
      <c r="F2661" s="1"/>
      <c r="G2661"/>
      <c r="H2661"/>
      <c r="I2661"/>
      <c r="J2661" s="99"/>
      <c r="K2661" s="9"/>
      <c r="M2661" s="34"/>
    </row>
    <row r="2662" spans="1:13" s="27" customFormat="1" x14ac:dyDescent="0.25">
      <c r="A2662"/>
      <c r="B2662"/>
      <c r="C2662"/>
      <c r="D2662"/>
      <c r="E2662"/>
      <c r="F2662" s="1"/>
      <c r="G2662"/>
      <c r="H2662"/>
      <c r="I2662"/>
      <c r="J2662" s="99"/>
      <c r="K2662" s="9"/>
      <c r="M2662" s="34"/>
    </row>
    <row r="2663" spans="1:13" s="27" customFormat="1" x14ac:dyDescent="0.25">
      <c r="A2663"/>
      <c r="B2663"/>
      <c r="C2663"/>
      <c r="D2663"/>
      <c r="E2663"/>
      <c r="F2663" s="1"/>
      <c r="G2663"/>
      <c r="H2663"/>
      <c r="I2663"/>
      <c r="J2663" s="99"/>
      <c r="K2663" s="9"/>
      <c r="M2663" s="34"/>
    </row>
    <row r="2664" spans="1:13" s="27" customFormat="1" x14ac:dyDescent="0.25">
      <c r="A2664"/>
      <c r="B2664"/>
      <c r="C2664"/>
      <c r="D2664"/>
      <c r="E2664"/>
      <c r="F2664" s="1"/>
      <c r="G2664"/>
      <c r="H2664"/>
      <c r="I2664"/>
      <c r="J2664" s="99"/>
      <c r="K2664" s="9"/>
      <c r="M2664" s="34"/>
    </row>
    <row r="2665" spans="1:13" s="27" customFormat="1" x14ac:dyDescent="0.25">
      <c r="A2665"/>
      <c r="B2665"/>
      <c r="C2665"/>
      <c r="D2665"/>
      <c r="E2665"/>
      <c r="F2665" s="1"/>
      <c r="G2665"/>
      <c r="H2665"/>
      <c r="I2665"/>
      <c r="J2665" s="99"/>
      <c r="K2665" s="9"/>
      <c r="M2665" s="34"/>
    </row>
    <row r="2666" spans="1:13" s="27" customFormat="1" x14ac:dyDescent="0.25">
      <c r="A2666"/>
      <c r="B2666"/>
      <c r="C2666"/>
      <c r="D2666"/>
      <c r="E2666"/>
      <c r="F2666" s="1"/>
      <c r="G2666"/>
      <c r="H2666"/>
      <c r="I2666"/>
      <c r="J2666" s="99"/>
      <c r="K2666" s="9"/>
      <c r="M2666" s="34"/>
    </row>
    <row r="2667" spans="1:13" s="27" customFormat="1" x14ac:dyDescent="0.25">
      <c r="A2667"/>
      <c r="B2667"/>
      <c r="C2667"/>
      <c r="D2667"/>
      <c r="E2667"/>
      <c r="F2667" s="1"/>
      <c r="G2667"/>
      <c r="H2667"/>
      <c r="I2667"/>
      <c r="J2667" s="99"/>
      <c r="K2667" s="9"/>
      <c r="M2667" s="34"/>
    </row>
    <row r="2668" spans="1:13" s="27" customFormat="1" x14ac:dyDescent="0.25">
      <c r="A2668"/>
      <c r="B2668"/>
      <c r="C2668"/>
      <c r="D2668"/>
      <c r="E2668"/>
      <c r="F2668" s="1"/>
      <c r="G2668"/>
      <c r="H2668"/>
      <c r="I2668"/>
      <c r="J2668" s="99"/>
      <c r="K2668" s="9"/>
      <c r="M2668" s="34"/>
    </row>
    <row r="2669" spans="1:13" s="27" customFormat="1" x14ac:dyDescent="0.25">
      <c r="A2669"/>
      <c r="B2669"/>
      <c r="C2669"/>
      <c r="D2669"/>
      <c r="E2669"/>
      <c r="F2669" s="1"/>
      <c r="G2669"/>
      <c r="H2669"/>
      <c r="I2669"/>
      <c r="J2669" s="99"/>
      <c r="K2669" s="9"/>
      <c r="M2669" s="34"/>
    </row>
    <row r="2670" spans="1:13" s="27" customFormat="1" x14ac:dyDescent="0.25">
      <c r="A2670"/>
      <c r="B2670"/>
      <c r="C2670"/>
      <c r="D2670"/>
      <c r="E2670"/>
      <c r="F2670" s="1"/>
      <c r="G2670"/>
      <c r="H2670"/>
      <c r="I2670"/>
      <c r="J2670" s="99"/>
      <c r="K2670" s="9"/>
      <c r="M2670" s="34"/>
    </row>
    <row r="2671" spans="1:13" s="27" customFormat="1" x14ac:dyDescent="0.25">
      <c r="A2671"/>
      <c r="B2671"/>
      <c r="C2671"/>
      <c r="D2671"/>
      <c r="E2671"/>
      <c r="F2671" s="1"/>
      <c r="G2671"/>
      <c r="H2671"/>
      <c r="I2671"/>
      <c r="J2671" s="99"/>
      <c r="K2671" s="9"/>
      <c r="M2671" s="34"/>
    </row>
    <row r="2672" spans="1:13" s="27" customFormat="1" x14ac:dyDescent="0.25">
      <c r="A2672"/>
      <c r="B2672"/>
      <c r="C2672"/>
      <c r="D2672"/>
      <c r="E2672"/>
      <c r="F2672" s="1"/>
      <c r="G2672"/>
      <c r="H2672"/>
      <c r="I2672"/>
      <c r="J2672" s="99"/>
      <c r="K2672" s="9"/>
      <c r="M2672" s="34"/>
    </row>
    <row r="2673" spans="1:13" s="27" customFormat="1" x14ac:dyDescent="0.25">
      <c r="A2673"/>
      <c r="B2673"/>
      <c r="C2673"/>
      <c r="D2673"/>
      <c r="E2673"/>
      <c r="F2673" s="1"/>
      <c r="G2673"/>
      <c r="H2673"/>
      <c r="I2673"/>
      <c r="J2673" s="99"/>
      <c r="K2673" s="9"/>
      <c r="M2673" s="34"/>
    </row>
    <row r="2674" spans="1:13" s="27" customFormat="1" x14ac:dyDescent="0.25">
      <c r="A2674"/>
      <c r="B2674"/>
      <c r="C2674"/>
      <c r="D2674"/>
      <c r="E2674"/>
      <c r="F2674" s="1"/>
      <c r="G2674"/>
      <c r="H2674"/>
      <c r="I2674"/>
      <c r="J2674" s="99"/>
      <c r="K2674" s="9"/>
      <c r="M2674" s="34"/>
    </row>
    <row r="2675" spans="1:13" s="27" customFormat="1" x14ac:dyDescent="0.25">
      <c r="A2675"/>
      <c r="B2675"/>
      <c r="C2675"/>
      <c r="D2675"/>
      <c r="E2675"/>
      <c r="F2675" s="1"/>
      <c r="G2675"/>
      <c r="H2675"/>
      <c r="I2675"/>
      <c r="J2675" s="99"/>
      <c r="K2675" s="9"/>
      <c r="M2675" s="34"/>
    </row>
    <row r="2676" spans="1:13" s="27" customFormat="1" x14ac:dyDescent="0.25">
      <c r="A2676"/>
      <c r="B2676"/>
      <c r="C2676"/>
      <c r="D2676"/>
      <c r="E2676"/>
      <c r="F2676" s="1"/>
      <c r="G2676"/>
      <c r="H2676"/>
      <c r="I2676"/>
      <c r="J2676" s="99"/>
      <c r="K2676" s="9"/>
      <c r="M2676" s="34"/>
    </row>
    <row r="2677" spans="1:13" s="27" customFormat="1" x14ac:dyDescent="0.25">
      <c r="A2677"/>
      <c r="B2677"/>
      <c r="C2677"/>
      <c r="D2677"/>
      <c r="E2677"/>
      <c r="F2677" s="1"/>
      <c r="G2677"/>
      <c r="H2677"/>
      <c r="I2677"/>
      <c r="J2677" s="99"/>
      <c r="K2677" s="9"/>
      <c r="M2677" s="34"/>
    </row>
    <row r="2678" spans="1:13" s="27" customFormat="1" x14ac:dyDescent="0.25">
      <c r="A2678"/>
      <c r="B2678"/>
      <c r="C2678"/>
      <c r="D2678"/>
      <c r="E2678"/>
      <c r="F2678" s="1"/>
      <c r="G2678"/>
      <c r="H2678"/>
      <c r="I2678"/>
      <c r="J2678" s="99"/>
      <c r="K2678" s="9"/>
      <c r="M2678" s="34"/>
    </row>
    <row r="2679" spans="1:13" s="27" customFormat="1" x14ac:dyDescent="0.25">
      <c r="A2679"/>
      <c r="B2679"/>
      <c r="C2679"/>
      <c r="D2679"/>
      <c r="E2679"/>
      <c r="F2679" s="1"/>
      <c r="G2679"/>
      <c r="H2679"/>
      <c r="I2679"/>
      <c r="J2679" s="99"/>
      <c r="K2679" s="9"/>
      <c r="M2679" s="34"/>
    </row>
    <row r="2680" spans="1:13" s="27" customFormat="1" x14ac:dyDescent="0.25">
      <c r="A2680"/>
      <c r="B2680"/>
      <c r="C2680"/>
      <c r="D2680"/>
      <c r="E2680"/>
      <c r="F2680" s="1"/>
      <c r="G2680"/>
      <c r="H2680"/>
      <c r="I2680"/>
      <c r="J2680" s="99"/>
      <c r="K2680" s="9"/>
      <c r="M2680" s="34"/>
    </row>
    <row r="2681" spans="1:13" s="27" customFormat="1" x14ac:dyDescent="0.25">
      <c r="A2681"/>
      <c r="B2681"/>
      <c r="C2681"/>
      <c r="D2681"/>
      <c r="E2681"/>
      <c r="F2681" s="1"/>
      <c r="G2681"/>
      <c r="H2681"/>
      <c r="I2681"/>
      <c r="J2681" s="99"/>
      <c r="K2681" s="9"/>
      <c r="M2681" s="34"/>
    </row>
    <row r="2682" spans="1:13" s="27" customFormat="1" x14ac:dyDescent="0.25">
      <c r="A2682"/>
      <c r="B2682"/>
      <c r="C2682"/>
      <c r="D2682"/>
      <c r="E2682"/>
      <c r="F2682" s="1"/>
      <c r="G2682"/>
      <c r="H2682"/>
      <c r="I2682"/>
      <c r="J2682" s="99"/>
      <c r="K2682" s="9"/>
      <c r="M2682" s="34"/>
    </row>
    <row r="2683" spans="1:13" s="27" customFormat="1" x14ac:dyDescent="0.25">
      <c r="A2683"/>
      <c r="B2683"/>
      <c r="C2683"/>
      <c r="D2683"/>
      <c r="E2683"/>
      <c r="F2683" s="1"/>
      <c r="G2683"/>
      <c r="H2683"/>
      <c r="I2683"/>
      <c r="J2683" s="99"/>
      <c r="K2683" s="9"/>
      <c r="M2683" s="34"/>
    </row>
    <row r="2684" spans="1:13" s="27" customFormat="1" x14ac:dyDescent="0.25">
      <c r="A2684"/>
      <c r="B2684"/>
      <c r="C2684"/>
      <c r="D2684"/>
      <c r="E2684"/>
      <c r="F2684" s="1"/>
      <c r="G2684"/>
      <c r="H2684"/>
      <c r="I2684"/>
      <c r="J2684" s="99"/>
      <c r="K2684" s="9"/>
      <c r="M2684" s="34"/>
    </row>
    <row r="2685" spans="1:13" s="27" customFormat="1" x14ac:dyDescent="0.25">
      <c r="A2685"/>
      <c r="B2685"/>
      <c r="C2685"/>
      <c r="D2685"/>
      <c r="E2685"/>
      <c r="F2685" s="1"/>
      <c r="G2685"/>
      <c r="H2685"/>
      <c r="I2685"/>
      <c r="J2685" s="99"/>
      <c r="K2685" s="9"/>
      <c r="M2685" s="34"/>
    </row>
    <row r="2686" spans="1:13" s="27" customFormat="1" x14ac:dyDescent="0.25">
      <c r="A2686"/>
      <c r="B2686"/>
      <c r="C2686"/>
      <c r="D2686"/>
      <c r="E2686"/>
      <c r="F2686" s="1"/>
      <c r="G2686"/>
      <c r="H2686"/>
      <c r="I2686"/>
      <c r="J2686" s="99"/>
      <c r="K2686" s="9"/>
      <c r="M2686" s="34"/>
    </row>
    <row r="2687" spans="1:13" s="27" customFormat="1" x14ac:dyDescent="0.25">
      <c r="A2687"/>
      <c r="B2687"/>
      <c r="C2687"/>
      <c r="D2687"/>
      <c r="E2687"/>
      <c r="F2687" s="1"/>
      <c r="G2687"/>
      <c r="H2687"/>
      <c r="I2687"/>
      <c r="J2687" s="99"/>
      <c r="K2687" s="9"/>
      <c r="M2687" s="34"/>
    </row>
    <row r="2688" spans="1:13" s="27" customFormat="1" x14ac:dyDescent="0.25">
      <c r="A2688"/>
      <c r="B2688"/>
      <c r="C2688"/>
      <c r="D2688"/>
      <c r="E2688"/>
      <c r="F2688" s="1"/>
      <c r="G2688"/>
      <c r="H2688"/>
      <c r="I2688"/>
      <c r="J2688" s="99"/>
      <c r="K2688" s="9"/>
      <c r="M2688" s="34"/>
    </row>
    <row r="2689" spans="1:13" s="27" customFormat="1" x14ac:dyDescent="0.25">
      <c r="A2689"/>
      <c r="B2689"/>
      <c r="C2689"/>
      <c r="D2689"/>
      <c r="E2689"/>
      <c r="F2689" s="1"/>
      <c r="G2689"/>
      <c r="H2689"/>
      <c r="I2689"/>
      <c r="J2689" s="99"/>
      <c r="K2689" s="9"/>
      <c r="M2689" s="34"/>
    </row>
    <row r="2690" spans="1:13" s="27" customFormat="1" x14ac:dyDescent="0.25">
      <c r="A2690"/>
      <c r="B2690"/>
      <c r="C2690"/>
      <c r="D2690"/>
      <c r="E2690"/>
      <c r="F2690" s="1"/>
      <c r="G2690"/>
      <c r="H2690"/>
      <c r="I2690"/>
      <c r="J2690" s="99"/>
      <c r="K2690" s="9"/>
      <c r="M2690" s="34"/>
    </row>
    <row r="2691" spans="1:13" s="27" customFormat="1" x14ac:dyDescent="0.25">
      <c r="A2691"/>
      <c r="B2691"/>
      <c r="C2691"/>
      <c r="D2691"/>
      <c r="E2691"/>
      <c r="F2691" s="1"/>
      <c r="G2691"/>
      <c r="H2691"/>
      <c r="I2691"/>
      <c r="J2691" s="99"/>
      <c r="K2691" s="9"/>
      <c r="M2691" s="34"/>
    </row>
    <row r="2692" spans="1:13" s="27" customFormat="1" x14ac:dyDescent="0.25">
      <c r="A2692"/>
      <c r="B2692"/>
      <c r="C2692"/>
      <c r="D2692"/>
      <c r="E2692"/>
      <c r="F2692" s="1"/>
      <c r="G2692"/>
      <c r="H2692"/>
      <c r="I2692"/>
      <c r="J2692" s="99"/>
      <c r="K2692" s="9"/>
      <c r="M2692" s="34"/>
    </row>
    <row r="2693" spans="1:13" s="27" customFormat="1" x14ac:dyDescent="0.25">
      <c r="A2693"/>
      <c r="B2693"/>
      <c r="C2693"/>
      <c r="D2693"/>
      <c r="E2693"/>
      <c r="F2693" s="1"/>
      <c r="G2693"/>
      <c r="H2693"/>
      <c r="I2693"/>
      <c r="J2693" s="99"/>
      <c r="K2693" s="9"/>
      <c r="M2693" s="34"/>
    </row>
    <row r="2694" spans="1:13" s="27" customFormat="1" x14ac:dyDescent="0.25">
      <c r="A2694"/>
      <c r="B2694"/>
      <c r="C2694"/>
      <c r="D2694"/>
      <c r="E2694"/>
      <c r="F2694" s="1"/>
      <c r="G2694"/>
      <c r="H2694"/>
      <c r="I2694"/>
      <c r="J2694" s="99"/>
      <c r="K2694" s="9"/>
      <c r="M2694" s="34"/>
    </row>
    <row r="2695" spans="1:13" s="27" customFormat="1" x14ac:dyDescent="0.25">
      <c r="A2695"/>
      <c r="B2695"/>
      <c r="C2695"/>
      <c r="D2695"/>
      <c r="E2695"/>
      <c r="F2695" s="1"/>
      <c r="G2695"/>
      <c r="H2695"/>
      <c r="I2695"/>
      <c r="J2695" s="99"/>
      <c r="K2695" s="9"/>
      <c r="M2695" s="34"/>
    </row>
    <row r="2696" spans="1:13" s="27" customFormat="1" x14ac:dyDescent="0.25">
      <c r="A2696"/>
      <c r="B2696"/>
      <c r="C2696"/>
      <c r="D2696"/>
      <c r="E2696"/>
      <c r="F2696" s="1"/>
      <c r="G2696"/>
      <c r="H2696"/>
      <c r="I2696"/>
      <c r="J2696" s="99"/>
      <c r="K2696" s="9"/>
      <c r="M2696" s="34"/>
    </row>
    <row r="2697" spans="1:13" s="27" customFormat="1" x14ac:dyDescent="0.25">
      <c r="A2697"/>
      <c r="B2697"/>
      <c r="C2697"/>
      <c r="D2697"/>
      <c r="E2697"/>
      <c r="F2697" s="1"/>
      <c r="G2697"/>
      <c r="H2697"/>
      <c r="I2697"/>
      <c r="J2697" s="99"/>
      <c r="K2697" s="9"/>
      <c r="M2697" s="34"/>
    </row>
    <row r="2698" spans="1:13" s="27" customFormat="1" x14ac:dyDescent="0.25">
      <c r="A2698"/>
      <c r="B2698"/>
      <c r="C2698"/>
      <c r="D2698"/>
      <c r="E2698"/>
      <c r="F2698" s="1"/>
      <c r="G2698"/>
      <c r="H2698"/>
      <c r="I2698"/>
      <c r="J2698" s="99"/>
      <c r="K2698" s="9"/>
      <c r="M2698" s="34"/>
    </row>
    <row r="2699" spans="1:13" s="35" customFormat="1" x14ac:dyDescent="0.25">
      <c r="A2699"/>
      <c r="B2699"/>
      <c r="C2699"/>
      <c r="D2699"/>
      <c r="E2699"/>
      <c r="F2699" s="1"/>
      <c r="G2699"/>
      <c r="H2699"/>
      <c r="I2699"/>
      <c r="J2699" s="99"/>
      <c r="K2699" s="9"/>
      <c r="M2699" s="36"/>
    </row>
    <row r="2700" spans="1:13" s="27" customFormat="1" x14ac:dyDescent="0.25">
      <c r="A2700"/>
      <c r="B2700"/>
      <c r="C2700"/>
      <c r="D2700"/>
      <c r="E2700"/>
      <c r="F2700" s="1"/>
      <c r="G2700"/>
      <c r="H2700"/>
      <c r="I2700"/>
      <c r="J2700" s="99"/>
      <c r="K2700" s="9"/>
      <c r="M2700" s="34"/>
    </row>
    <row r="2701" spans="1:13" s="27" customFormat="1" x14ac:dyDescent="0.25">
      <c r="A2701"/>
      <c r="B2701"/>
      <c r="C2701"/>
      <c r="D2701"/>
      <c r="E2701"/>
      <c r="F2701" s="1"/>
      <c r="G2701"/>
      <c r="H2701"/>
      <c r="I2701"/>
      <c r="J2701" s="99"/>
      <c r="K2701" s="9"/>
      <c r="M2701" s="34"/>
    </row>
    <row r="2702" spans="1:13" s="27" customFormat="1" x14ac:dyDescent="0.25">
      <c r="A2702"/>
      <c r="B2702"/>
      <c r="C2702"/>
      <c r="D2702"/>
      <c r="E2702"/>
      <c r="F2702" s="1"/>
      <c r="G2702"/>
      <c r="H2702"/>
      <c r="I2702"/>
      <c r="J2702" s="99"/>
      <c r="K2702" s="9"/>
      <c r="M2702" s="34"/>
    </row>
    <row r="2703" spans="1:13" s="27" customFormat="1" x14ac:dyDescent="0.25">
      <c r="A2703"/>
      <c r="B2703"/>
      <c r="C2703"/>
      <c r="D2703"/>
      <c r="E2703"/>
      <c r="F2703" s="1"/>
      <c r="G2703"/>
      <c r="H2703"/>
      <c r="I2703"/>
      <c r="J2703" s="99"/>
      <c r="K2703" s="9"/>
      <c r="M2703" s="34"/>
    </row>
    <row r="2704" spans="1:13" s="27" customFormat="1" x14ac:dyDescent="0.25">
      <c r="A2704"/>
      <c r="B2704"/>
      <c r="C2704"/>
      <c r="D2704"/>
      <c r="E2704"/>
      <c r="F2704" s="1"/>
      <c r="G2704"/>
      <c r="H2704"/>
      <c r="I2704"/>
      <c r="J2704" s="99"/>
      <c r="K2704" s="9"/>
      <c r="M2704" s="34"/>
    </row>
    <row r="2705" spans="1:13" s="27" customFormat="1" x14ac:dyDescent="0.25">
      <c r="A2705"/>
      <c r="B2705"/>
      <c r="C2705"/>
      <c r="D2705"/>
      <c r="E2705"/>
      <c r="F2705" s="1"/>
      <c r="G2705"/>
      <c r="H2705"/>
      <c r="I2705"/>
      <c r="J2705" s="99"/>
      <c r="K2705" s="9"/>
      <c r="M2705" s="34"/>
    </row>
    <row r="2706" spans="1:13" s="27" customFormat="1" x14ac:dyDescent="0.25">
      <c r="A2706"/>
      <c r="B2706"/>
      <c r="C2706"/>
      <c r="D2706"/>
      <c r="E2706"/>
      <c r="F2706" s="1"/>
      <c r="G2706"/>
      <c r="H2706"/>
      <c r="I2706"/>
      <c r="J2706" s="99"/>
      <c r="K2706" s="9"/>
      <c r="M2706" s="34"/>
    </row>
    <row r="2707" spans="1:13" s="27" customFormat="1" x14ac:dyDescent="0.25">
      <c r="A2707"/>
      <c r="B2707"/>
      <c r="C2707"/>
      <c r="D2707"/>
      <c r="E2707"/>
      <c r="F2707" s="1"/>
      <c r="G2707"/>
      <c r="H2707"/>
      <c r="I2707"/>
      <c r="J2707" s="99"/>
      <c r="K2707" s="9"/>
      <c r="M2707" s="34"/>
    </row>
    <row r="2708" spans="1:13" s="27" customFormat="1" x14ac:dyDescent="0.25">
      <c r="A2708"/>
      <c r="B2708"/>
      <c r="C2708"/>
      <c r="D2708"/>
      <c r="E2708"/>
      <c r="F2708" s="1"/>
      <c r="G2708"/>
      <c r="H2708"/>
      <c r="I2708"/>
      <c r="J2708" s="99"/>
      <c r="K2708" s="9"/>
      <c r="M2708" s="34"/>
    </row>
    <row r="2709" spans="1:13" s="27" customFormat="1" x14ac:dyDescent="0.25">
      <c r="A2709"/>
      <c r="B2709"/>
      <c r="C2709"/>
      <c r="D2709"/>
      <c r="E2709"/>
      <c r="F2709" s="1"/>
      <c r="G2709"/>
      <c r="H2709"/>
      <c r="I2709"/>
      <c r="J2709" s="99"/>
      <c r="K2709" s="9"/>
      <c r="M2709" s="34"/>
    </row>
    <row r="2710" spans="1:13" s="27" customFormat="1" x14ac:dyDescent="0.25">
      <c r="A2710"/>
      <c r="B2710"/>
      <c r="C2710"/>
      <c r="D2710"/>
      <c r="E2710"/>
      <c r="F2710" s="1"/>
      <c r="G2710"/>
      <c r="H2710"/>
      <c r="I2710"/>
      <c r="J2710" s="99"/>
      <c r="K2710" s="9"/>
      <c r="M2710" s="34"/>
    </row>
    <row r="2711" spans="1:13" s="27" customFormat="1" x14ac:dyDescent="0.25">
      <c r="A2711"/>
      <c r="B2711"/>
      <c r="C2711"/>
      <c r="D2711"/>
      <c r="E2711"/>
      <c r="F2711" s="1"/>
      <c r="G2711"/>
      <c r="H2711"/>
      <c r="I2711"/>
      <c r="J2711" s="99"/>
      <c r="K2711" s="9"/>
      <c r="M2711" s="34"/>
    </row>
    <row r="2712" spans="1:13" s="27" customFormat="1" x14ac:dyDescent="0.25">
      <c r="A2712"/>
      <c r="B2712"/>
      <c r="C2712"/>
      <c r="D2712"/>
      <c r="E2712"/>
      <c r="F2712" s="1"/>
      <c r="G2712"/>
      <c r="H2712"/>
      <c r="I2712"/>
      <c r="J2712" s="99"/>
      <c r="K2712" s="9"/>
      <c r="M2712" s="34"/>
    </row>
    <row r="2713" spans="1:13" s="27" customFormat="1" x14ac:dyDescent="0.25">
      <c r="A2713"/>
      <c r="B2713"/>
      <c r="C2713"/>
      <c r="D2713"/>
      <c r="E2713"/>
      <c r="F2713" s="1"/>
      <c r="G2713"/>
      <c r="H2713"/>
      <c r="I2713"/>
      <c r="J2713" s="99"/>
      <c r="K2713" s="9"/>
      <c r="M2713" s="34"/>
    </row>
    <row r="2714" spans="1:13" s="27" customFormat="1" x14ac:dyDescent="0.25">
      <c r="A2714"/>
      <c r="B2714"/>
      <c r="C2714"/>
      <c r="D2714"/>
      <c r="E2714"/>
      <c r="F2714" s="1"/>
      <c r="G2714"/>
      <c r="H2714"/>
      <c r="I2714"/>
      <c r="J2714" s="99"/>
      <c r="K2714" s="9"/>
      <c r="M2714" s="34"/>
    </row>
    <row r="2715" spans="1:13" s="27" customFormat="1" x14ac:dyDescent="0.25">
      <c r="A2715"/>
      <c r="B2715"/>
      <c r="C2715"/>
      <c r="D2715"/>
      <c r="E2715"/>
      <c r="F2715" s="1"/>
      <c r="G2715"/>
      <c r="H2715"/>
      <c r="I2715"/>
      <c r="J2715" s="99"/>
      <c r="K2715" s="9"/>
      <c r="M2715" s="34"/>
    </row>
    <row r="2716" spans="1:13" s="27" customFormat="1" x14ac:dyDescent="0.25">
      <c r="A2716"/>
      <c r="B2716"/>
      <c r="C2716"/>
      <c r="D2716"/>
      <c r="E2716"/>
      <c r="F2716" s="1"/>
      <c r="G2716"/>
      <c r="H2716"/>
      <c r="I2716"/>
      <c r="J2716" s="99"/>
      <c r="K2716" s="9"/>
      <c r="M2716" s="34"/>
    </row>
    <row r="2717" spans="1:13" s="27" customFormat="1" x14ac:dyDescent="0.25">
      <c r="A2717"/>
      <c r="B2717"/>
      <c r="C2717"/>
      <c r="D2717"/>
      <c r="E2717"/>
      <c r="F2717" s="1"/>
      <c r="G2717"/>
      <c r="H2717"/>
      <c r="I2717"/>
      <c r="J2717" s="99"/>
      <c r="K2717" s="9"/>
      <c r="M2717" s="34"/>
    </row>
    <row r="2718" spans="1:13" s="27" customFormat="1" x14ac:dyDescent="0.25">
      <c r="A2718"/>
      <c r="B2718"/>
      <c r="C2718"/>
      <c r="D2718"/>
      <c r="E2718"/>
      <c r="F2718" s="1"/>
      <c r="G2718"/>
      <c r="H2718"/>
      <c r="I2718"/>
      <c r="J2718" s="99"/>
      <c r="K2718" s="9"/>
      <c r="M2718" s="34"/>
    </row>
    <row r="2719" spans="1:13" s="27" customFormat="1" x14ac:dyDescent="0.25">
      <c r="A2719"/>
      <c r="B2719"/>
      <c r="C2719"/>
      <c r="D2719"/>
      <c r="E2719"/>
      <c r="F2719" s="1"/>
      <c r="G2719"/>
      <c r="H2719"/>
      <c r="I2719"/>
      <c r="J2719" s="99"/>
      <c r="K2719" s="9"/>
      <c r="M2719" s="34"/>
    </row>
    <row r="2720" spans="1:13" s="27" customFormat="1" x14ac:dyDescent="0.25">
      <c r="A2720"/>
      <c r="B2720"/>
      <c r="C2720"/>
      <c r="D2720"/>
      <c r="E2720"/>
      <c r="F2720" s="1"/>
      <c r="G2720"/>
      <c r="H2720"/>
      <c r="I2720"/>
      <c r="J2720" s="99"/>
      <c r="K2720" s="9"/>
      <c r="M2720" s="34"/>
    </row>
    <row r="2721" spans="1:13" s="27" customFormat="1" x14ac:dyDescent="0.25">
      <c r="A2721"/>
      <c r="B2721"/>
      <c r="C2721"/>
      <c r="D2721"/>
      <c r="E2721"/>
      <c r="F2721" s="1"/>
      <c r="G2721"/>
      <c r="H2721"/>
      <c r="I2721"/>
      <c r="J2721" s="99"/>
      <c r="K2721" s="9"/>
      <c r="M2721" s="34"/>
    </row>
    <row r="2722" spans="1:13" s="27" customFormat="1" x14ac:dyDescent="0.25">
      <c r="A2722"/>
      <c r="B2722"/>
      <c r="C2722"/>
      <c r="D2722"/>
      <c r="E2722"/>
      <c r="F2722" s="1"/>
      <c r="G2722"/>
      <c r="H2722"/>
      <c r="I2722"/>
      <c r="J2722" s="99"/>
      <c r="K2722" s="9"/>
      <c r="M2722" s="34"/>
    </row>
    <row r="2723" spans="1:13" s="27" customFormat="1" x14ac:dyDescent="0.25">
      <c r="A2723"/>
      <c r="B2723"/>
      <c r="C2723"/>
      <c r="D2723"/>
      <c r="E2723"/>
      <c r="F2723" s="1"/>
      <c r="G2723"/>
      <c r="H2723"/>
      <c r="I2723"/>
      <c r="J2723" s="99"/>
      <c r="K2723" s="9"/>
      <c r="M2723" s="34"/>
    </row>
    <row r="2724" spans="1:13" s="27" customFormat="1" x14ac:dyDescent="0.25">
      <c r="A2724"/>
      <c r="B2724"/>
      <c r="C2724"/>
      <c r="D2724"/>
      <c r="E2724"/>
      <c r="F2724" s="1"/>
      <c r="G2724"/>
      <c r="H2724"/>
      <c r="I2724"/>
      <c r="J2724" s="99"/>
      <c r="K2724" s="9"/>
      <c r="M2724" s="34"/>
    </row>
    <row r="2725" spans="1:13" s="27" customFormat="1" x14ac:dyDescent="0.25">
      <c r="A2725"/>
      <c r="B2725"/>
      <c r="C2725"/>
      <c r="D2725"/>
      <c r="E2725"/>
      <c r="F2725" s="1"/>
      <c r="G2725"/>
      <c r="H2725"/>
      <c r="I2725"/>
      <c r="J2725" s="99"/>
      <c r="K2725" s="9"/>
      <c r="M2725" s="34"/>
    </row>
    <row r="2726" spans="1:13" s="27" customFormat="1" x14ac:dyDescent="0.25">
      <c r="A2726"/>
      <c r="B2726"/>
      <c r="C2726"/>
      <c r="D2726"/>
      <c r="E2726"/>
      <c r="F2726" s="1"/>
      <c r="G2726"/>
      <c r="H2726"/>
      <c r="I2726"/>
      <c r="J2726" s="99"/>
      <c r="K2726" s="9"/>
      <c r="M2726" s="34"/>
    </row>
    <row r="2727" spans="1:13" s="27" customFormat="1" x14ac:dyDescent="0.25">
      <c r="A2727"/>
      <c r="B2727"/>
      <c r="C2727"/>
      <c r="D2727"/>
      <c r="E2727"/>
      <c r="F2727" s="1"/>
      <c r="G2727"/>
      <c r="H2727"/>
      <c r="I2727"/>
      <c r="J2727" s="99"/>
      <c r="K2727" s="9"/>
      <c r="M2727" s="34"/>
    </row>
    <row r="2728" spans="1:13" s="27" customFormat="1" x14ac:dyDescent="0.25">
      <c r="A2728"/>
      <c r="B2728"/>
      <c r="C2728"/>
      <c r="D2728"/>
      <c r="E2728"/>
      <c r="F2728" s="1"/>
      <c r="G2728"/>
      <c r="H2728"/>
      <c r="I2728"/>
      <c r="J2728" s="99"/>
      <c r="K2728" s="9"/>
      <c r="M2728" s="34"/>
    </row>
    <row r="2729" spans="1:13" s="27" customFormat="1" x14ac:dyDescent="0.25">
      <c r="A2729"/>
      <c r="B2729"/>
      <c r="C2729"/>
      <c r="D2729"/>
      <c r="E2729"/>
      <c r="F2729" s="1"/>
      <c r="G2729"/>
      <c r="H2729"/>
      <c r="I2729"/>
      <c r="J2729" s="99"/>
      <c r="K2729" s="9"/>
      <c r="M2729" s="34"/>
    </row>
    <row r="2730" spans="1:13" s="27" customFormat="1" x14ac:dyDescent="0.25">
      <c r="A2730"/>
      <c r="B2730"/>
      <c r="C2730"/>
      <c r="D2730"/>
      <c r="E2730"/>
      <c r="F2730" s="1"/>
      <c r="G2730"/>
      <c r="H2730"/>
      <c r="I2730"/>
      <c r="J2730" s="99"/>
      <c r="K2730" s="9"/>
      <c r="M2730" s="34"/>
    </row>
    <row r="2731" spans="1:13" s="27" customFormat="1" x14ac:dyDescent="0.25">
      <c r="A2731"/>
      <c r="B2731"/>
      <c r="C2731"/>
      <c r="D2731"/>
      <c r="E2731"/>
      <c r="F2731" s="1"/>
      <c r="G2731"/>
      <c r="H2731"/>
      <c r="I2731"/>
      <c r="J2731" s="99"/>
      <c r="K2731" s="9"/>
      <c r="M2731" s="34"/>
    </row>
    <row r="2732" spans="1:13" s="27" customFormat="1" x14ac:dyDescent="0.25">
      <c r="A2732"/>
      <c r="B2732"/>
      <c r="C2732"/>
      <c r="D2732"/>
      <c r="E2732"/>
      <c r="F2732" s="1"/>
      <c r="G2732"/>
      <c r="H2732"/>
      <c r="I2732"/>
      <c r="J2732" s="99"/>
      <c r="K2732" s="9"/>
      <c r="M2732" s="34"/>
    </row>
    <row r="2733" spans="1:13" s="27" customFormat="1" x14ac:dyDescent="0.25">
      <c r="A2733"/>
      <c r="B2733"/>
      <c r="C2733"/>
      <c r="D2733"/>
      <c r="E2733"/>
      <c r="F2733" s="1"/>
      <c r="G2733"/>
      <c r="H2733"/>
      <c r="I2733"/>
      <c r="J2733" s="99"/>
      <c r="K2733" s="9"/>
      <c r="M2733" s="34"/>
    </row>
    <row r="2734" spans="1:13" s="27" customFormat="1" x14ac:dyDescent="0.25">
      <c r="A2734"/>
      <c r="B2734"/>
      <c r="C2734"/>
      <c r="D2734"/>
      <c r="E2734"/>
      <c r="F2734" s="1"/>
      <c r="G2734"/>
      <c r="H2734"/>
      <c r="I2734"/>
      <c r="J2734" s="99"/>
      <c r="K2734" s="9"/>
      <c r="M2734" s="34"/>
    </row>
    <row r="2735" spans="1:13" s="27" customFormat="1" x14ac:dyDescent="0.25">
      <c r="A2735"/>
      <c r="B2735"/>
      <c r="C2735"/>
      <c r="D2735"/>
      <c r="E2735"/>
      <c r="F2735" s="1"/>
      <c r="G2735"/>
      <c r="H2735"/>
      <c r="I2735"/>
      <c r="J2735" s="99"/>
      <c r="K2735" s="9"/>
      <c r="M2735" s="34"/>
    </row>
    <row r="2736" spans="1:13" s="27" customFormat="1" x14ac:dyDescent="0.25">
      <c r="A2736"/>
      <c r="B2736"/>
      <c r="C2736"/>
      <c r="D2736"/>
      <c r="E2736"/>
      <c r="F2736" s="1"/>
      <c r="G2736"/>
      <c r="H2736"/>
      <c r="I2736"/>
      <c r="J2736" s="99"/>
      <c r="K2736" s="9"/>
      <c r="M2736" s="34"/>
    </row>
    <row r="2737" spans="1:13" s="27" customFormat="1" x14ac:dyDescent="0.25">
      <c r="A2737"/>
      <c r="B2737"/>
      <c r="C2737"/>
      <c r="D2737"/>
      <c r="E2737"/>
      <c r="F2737" s="1"/>
      <c r="G2737"/>
      <c r="H2737"/>
      <c r="I2737"/>
      <c r="J2737" s="99"/>
      <c r="K2737" s="9"/>
      <c r="M2737" s="34"/>
    </row>
    <row r="2738" spans="1:13" s="27" customFormat="1" x14ac:dyDescent="0.25">
      <c r="A2738"/>
      <c r="B2738"/>
      <c r="C2738"/>
      <c r="D2738"/>
      <c r="E2738"/>
      <c r="F2738" s="1"/>
      <c r="G2738"/>
      <c r="H2738"/>
      <c r="I2738"/>
      <c r="J2738" s="99"/>
      <c r="K2738" s="9"/>
      <c r="M2738" s="34"/>
    </row>
    <row r="2739" spans="1:13" s="27" customFormat="1" x14ac:dyDescent="0.25">
      <c r="A2739"/>
      <c r="B2739"/>
      <c r="C2739"/>
      <c r="D2739"/>
      <c r="E2739"/>
      <c r="F2739" s="1"/>
      <c r="G2739"/>
      <c r="H2739"/>
      <c r="I2739"/>
      <c r="J2739" s="99"/>
      <c r="K2739" s="9"/>
      <c r="M2739" s="34"/>
    </row>
    <row r="2740" spans="1:13" s="27" customFormat="1" x14ac:dyDescent="0.25">
      <c r="A2740"/>
      <c r="B2740"/>
      <c r="C2740"/>
      <c r="D2740"/>
      <c r="E2740"/>
      <c r="F2740" s="1"/>
      <c r="G2740"/>
      <c r="H2740"/>
      <c r="I2740"/>
      <c r="J2740" s="99"/>
      <c r="K2740" s="9"/>
      <c r="M2740" s="34"/>
    </row>
    <row r="2741" spans="1:13" s="27" customFormat="1" x14ac:dyDescent="0.25">
      <c r="A2741"/>
      <c r="B2741"/>
      <c r="C2741"/>
      <c r="D2741"/>
      <c r="E2741"/>
      <c r="F2741" s="1"/>
      <c r="G2741"/>
      <c r="H2741"/>
      <c r="I2741"/>
      <c r="J2741" s="99"/>
      <c r="K2741" s="9"/>
      <c r="M2741" s="34"/>
    </row>
    <row r="2742" spans="1:13" s="27" customFormat="1" x14ac:dyDescent="0.25">
      <c r="A2742"/>
      <c r="B2742"/>
      <c r="C2742"/>
      <c r="D2742"/>
      <c r="E2742"/>
      <c r="F2742" s="1"/>
      <c r="G2742"/>
      <c r="H2742"/>
      <c r="I2742"/>
      <c r="J2742" s="99"/>
      <c r="K2742" s="9"/>
      <c r="M2742" s="34"/>
    </row>
    <row r="2743" spans="1:13" s="27" customFormat="1" x14ac:dyDescent="0.25">
      <c r="A2743"/>
      <c r="B2743"/>
      <c r="C2743"/>
      <c r="D2743"/>
      <c r="E2743"/>
      <c r="F2743" s="1"/>
      <c r="G2743"/>
      <c r="H2743"/>
      <c r="I2743"/>
      <c r="J2743" s="99"/>
      <c r="K2743" s="9"/>
      <c r="M2743" s="34"/>
    </row>
    <row r="2744" spans="1:13" s="27" customFormat="1" x14ac:dyDescent="0.25">
      <c r="A2744"/>
      <c r="B2744"/>
      <c r="C2744"/>
      <c r="D2744"/>
      <c r="E2744"/>
      <c r="F2744" s="1"/>
      <c r="G2744"/>
      <c r="H2744"/>
      <c r="I2744"/>
      <c r="J2744" s="99"/>
      <c r="K2744" s="9"/>
      <c r="M2744" s="34"/>
    </row>
    <row r="2745" spans="1:13" s="27" customFormat="1" x14ac:dyDescent="0.25">
      <c r="A2745"/>
      <c r="B2745"/>
      <c r="C2745"/>
      <c r="D2745"/>
      <c r="E2745"/>
      <c r="F2745" s="1"/>
      <c r="G2745"/>
      <c r="H2745"/>
      <c r="I2745"/>
      <c r="J2745" s="99"/>
      <c r="K2745" s="9"/>
      <c r="M2745" s="34"/>
    </row>
    <row r="2746" spans="1:13" s="27" customFormat="1" x14ac:dyDescent="0.25">
      <c r="A2746"/>
      <c r="B2746"/>
      <c r="C2746"/>
      <c r="D2746"/>
      <c r="E2746"/>
      <c r="F2746" s="1"/>
      <c r="G2746"/>
      <c r="H2746"/>
      <c r="I2746"/>
      <c r="J2746" s="99"/>
      <c r="K2746" s="9"/>
      <c r="M2746" s="34"/>
    </row>
    <row r="2747" spans="1:13" s="27" customFormat="1" x14ac:dyDescent="0.25">
      <c r="A2747"/>
      <c r="B2747"/>
      <c r="C2747"/>
      <c r="D2747"/>
      <c r="E2747"/>
      <c r="F2747" s="1"/>
      <c r="G2747"/>
      <c r="H2747"/>
      <c r="I2747"/>
      <c r="J2747" s="99"/>
      <c r="K2747" s="9"/>
      <c r="M2747" s="34"/>
    </row>
    <row r="2748" spans="1:13" s="27" customFormat="1" x14ac:dyDescent="0.25">
      <c r="A2748"/>
      <c r="B2748"/>
      <c r="C2748"/>
      <c r="D2748"/>
      <c r="E2748"/>
      <c r="F2748" s="1"/>
      <c r="G2748"/>
      <c r="H2748"/>
      <c r="I2748"/>
      <c r="J2748" s="99"/>
      <c r="K2748" s="9"/>
      <c r="M2748" s="34"/>
    </row>
    <row r="2749" spans="1:13" s="27" customFormat="1" x14ac:dyDescent="0.25">
      <c r="A2749"/>
      <c r="B2749"/>
      <c r="C2749"/>
      <c r="D2749"/>
      <c r="E2749"/>
      <c r="F2749" s="1"/>
      <c r="G2749"/>
      <c r="H2749"/>
      <c r="I2749"/>
      <c r="J2749" s="99"/>
      <c r="K2749" s="9"/>
      <c r="M2749" s="34"/>
    </row>
    <row r="2750" spans="1:13" s="27" customFormat="1" x14ac:dyDescent="0.25">
      <c r="A2750"/>
      <c r="B2750"/>
      <c r="C2750"/>
      <c r="D2750"/>
      <c r="E2750"/>
      <c r="F2750" s="1"/>
      <c r="G2750"/>
      <c r="H2750"/>
      <c r="I2750"/>
      <c r="J2750" s="99"/>
      <c r="K2750" s="9"/>
      <c r="M2750" s="34"/>
    </row>
    <row r="2751" spans="1:13" s="27" customFormat="1" x14ac:dyDescent="0.25">
      <c r="A2751"/>
      <c r="B2751"/>
      <c r="C2751"/>
      <c r="D2751"/>
      <c r="E2751"/>
      <c r="F2751" s="1"/>
      <c r="G2751"/>
      <c r="H2751"/>
      <c r="I2751"/>
      <c r="J2751" s="99"/>
      <c r="K2751" s="9"/>
      <c r="M2751" s="34"/>
    </row>
    <row r="2752" spans="1:13" s="27" customFormat="1" x14ac:dyDescent="0.25">
      <c r="A2752"/>
      <c r="B2752"/>
      <c r="C2752"/>
      <c r="D2752"/>
      <c r="E2752"/>
      <c r="F2752" s="1"/>
      <c r="G2752"/>
      <c r="H2752"/>
      <c r="I2752"/>
      <c r="J2752" s="99"/>
      <c r="K2752" s="9"/>
      <c r="M2752" s="34"/>
    </row>
    <row r="2753" spans="1:13" s="27" customFormat="1" x14ac:dyDescent="0.25">
      <c r="A2753"/>
      <c r="B2753"/>
      <c r="C2753"/>
      <c r="D2753"/>
      <c r="E2753"/>
      <c r="F2753" s="1"/>
      <c r="G2753"/>
      <c r="H2753"/>
      <c r="I2753"/>
      <c r="J2753" s="99"/>
      <c r="K2753" s="9"/>
      <c r="M2753" s="34"/>
    </row>
    <row r="2754" spans="1:13" s="27" customFormat="1" x14ac:dyDescent="0.25">
      <c r="A2754"/>
      <c r="B2754"/>
      <c r="C2754"/>
      <c r="D2754"/>
      <c r="E2754"/>
      <c r="F2754" s="1"/>
      <c r="G2754"/>
      <c r="H2754"/>
      <c r="I2754"/>
      <c r="J2754" s="99"/>
      <c r="K2754" s="9"/>
      <c r="M2754" s="34"/>
    </row>
    <row r="2755" spans="1:13" s="27" customFormat="1" x14ac:dyDescent="0.25">
      <c r="A2755"/>
      <c r="B2755"/>
      <c r="C2755"/>
      <c r="D2755"/>
      <c r="E2755"/>
      <c r="F2755" s="1"/>
      <c r="G2755"/>
      <c r="H2755"/>
      <c r="I2755"/>
      <c r="J2755" s="99"/>
      <c r="K2755" s="9"/>
      <c r="M2755" s="34"/>
    </row>
    <row r="2756" spans="1:13" s="27" customFormat="1" x14ac:dyDescent="0.25">
      <c r="A2756"/>
      <c r="B2756"/>
      <c r="C2756"/>
      <c r="D2756"/>
      <c r="E2756"/>
      <c r="F2756" s="1"/>
      <c r="G2756"/>
      <c r="H2756"/>
      <c r="I2756"/>
      <c r="J2756" s="99"/>
      <c r="K2756" s="9"/>
      <c r="M2756" s="34"/>
    </row>
    <row r="2757" spans="1:13" s="27" customFormat="1" x14ac:dyDescent="0.25">
      <c r="A2757"/>
      <c r="B2757"/>
      <c r="C2757"/>
      <c r="D2757"/>
      <c r="E2757"/>
      <c r="F2757" s="1"/>
      <c r="G2757"/>
      <c r="H2757"/>
      <c r="I2757"/>
      <c r="J2757" s="99"/>
      <c r="K2757" s="9"/>
      <c r="M2757" s="34"/>
    </row>
    <row r="2758" spans="1:13" s="27" customFormat="1" x14ac:dyDescent="0.25">
      <c r="A2758"/>
      <c r="B2758"/>
      <c r="C2758"/>
      <c r="D2758"/>
      <c r="E2758"/>
      <c r="F2758" s="1"/>
      <c r="G2758"/>
      <c r="H2758"/>
      <c r="I2758"/>
      <c r="J2758" s="99"/>
      <c r="K2758" s="9"/>
      <c r="M2758" s="34"/>
    </row>
    <row r="2759" spans="1:13" s="27" customFormat="1" x14ac:dyDescent="0.25">
      <c r="A2759"/>
      <c r="B2759"/>
      <c r="C2759"/>
      <c r="D2759"/>
      <c r="E2759"/>
      <c r="F2759" s="1"/>
      <c r="G2759"/>
      <c r="H2759"/>
      <c r="I2759"/>
      <c r="J2759" s="99"/>
      <c r="K2759" s="9"/>
      <c r="M2759" s="34"/>
    </row>
    <row r="2760" spans="1:13" s="27" customFormat="1" x14ac:dyDescent="0.25">
      <c r="A2760"/>
      <c r="B2760"/>
      <c r="C2760"/>
      <c r="D2760"/>
      <c r="E2760"/>
      <c r="F2760" s="1"/>
      <c r="G2760"/>
      <c r="H2760"/>
      <c r="I2760"/>
      <c r="J2760" s="99"/>
      <c r="K2760" s="9"/>
      <c r="M2760" s="34"/>
    </row>
    <row r="2761" spans="1:13" s="27" customFormat="1" x14ac:dyDescent="0.25">
      <c r="A2761"/>
      <c r="B2761"/>
      <c r="C2761"/>
      <c r="D2761"/>
      <c r="E2761"/>
      <c r="F2761" s="1"/>
      <c r="G2761"/>
      <c r="H2761"/>
      <c r="I2761"/>
      <c r="J2761" s="99"/>
      <c r="K2761" s="9"/>
      <c r="M2761" s="34"/>
    </row>
    <row r="2762" spans="1:13" s="27" customFormat="1" x14ac:dyDescent="0.25">
      <c r="A2762"/>
      <c r="B2762"/>
      <c r="C2762"/>
      <c r="D2762"/>
      <c r="E2762"/>
      <c r="F2762" s="1"/>
      <c r="G2762"/>
      <c r="H2762"/>
      <c r="I2762"/>
      <c r="J2762" s="99"/>
      <c r="K2762" s="9"/>
      <c r="M2762" s="34"/>
    </row>
    <row r="2763" spans="1:13" s="27" customFormat="1" x14ac:dyDescent="0.25">
      <c r="A2763"/>
      <c r="B2763"/>
      <c r="C2763"/>
      <c r="D2763"/>
      <c r="E2763"/>
      <c r="F2763" s="1"/>
      <c r="G2763"/>
      <c r="H2763"/>
      <c r="I2763"/>
      <c r="J2763" s="99"/>
      <c r="K2763" s="9"/>
      <c r="M2763" s="34"/>
    </row>
    <row r="2764" spans="1:13" s="27" customFormat="1" x14ac:dyDescent="0.25">
      <c r="A2764"/>
      <c r="B2764"/>
      <c r="C2764"/>
      <c r="D2764"/>
      <c r="E2764"/>
      <c r="F2764" s="1"/>
      <c r="G2764"/>
      <c r="H2764"/>
      <c r="I2764"/>
      <c r="J2764" s="99"/>
      <c r="K2764" s="9"/>
      <c r="M2764" s="34"/>
    </row>
    <row r="2765" spans="1:13" s="27" customFormat="1" x14ac:dyDescent="0.25">
      <c r="A2765"/>
      <c r="B2765"/>
      <c r="C2765"/>
      <c r="D2765"/>
      <c r="E2765"/>
      <c r="F2765" s="1"/>
      <c r="G2765"/>
      <c r="H2765"/>
      <c r="I2765"/>
      <c r="J2765" s="99"/>
      <c r="K2765" s="9"/>
      <c r="M2765" s="34"/>
    </row>
    <row r="2766" spans="1:13" s="27" customFormat="1" x14ac:dyDescent="0.25">
      <c r="A2766"/>
      <c r="B2766"/>
      <c r="C2766"/>
      <c r="D2766"/>
      <c r="E2766"/>
      <c r="F2766" s="1"/>
      <c r="G2766"/>
      <c r="H2766"/>
      <c r="I2766"/>
      <c r="J2766" s="99"/>
      <c r="K2766" s="9"/>
      <c r="M2766" s="34"/>
    </row>
    <row r="2767" spans="1:13" s="27" customFormat="1" x14ac:dyDescent="0.25">
      <c r="A2767"/>
      <c r="B2767"/>
      <c r="C2767"/>
      <c r="D2767"/>
      <c r="E2767"/>
      <c r="F2767" s="1"/>
      <c r="G2767"/>
      <c r="H2767"/>
      <c r="I2767"/>
      <c r="J2767" s="99"/>
      <c r="K2767" s="9"/>
      <c r="M2767" s="34"/>
    </row>
    <row r="2768" spans="1:13" s="27" customFormat="1" x14ac:dyDescent="0.25">
      <c r="A2768"/>
      <c r="B2768"/>
      <c r="C2768"/>
      <c r="D2768"/>
      <c r="E2768"/>
      <c r="F2768" s="1"/>
      <c r="G2768"/>
      <c r="H2768"/>
      <c r="I2768"/>
      <c r="J2768" s="99"/>
      <c r="K2768" s="9"/>
      <c r="M2768" s="34"/>
    </row>
    <row r="2769" spans="1:13" s="27" customFormat="1" hidden="1" x14ac:dyDescent="0.25">
      <c r="A2769"/>
      <c r="B2769"/>
      <c r="C2769"/>
      <c r="D2769"/>
      <c r="E2769"/>
      <c r="F2769" s="1"/>
      <c r="G2769"/>
      <c r="H2769"/>
      <c r="I2769"/>
      <c r="J2769" s="99"/>
      <c r="K2769" s="9"/>
      <c r="M2769" s="34"/>
    </row>
    <row r="2770" spans="1:13" s="27" customFormat="1" hidden="1" x14ac:dyDescent="0.25">
      <c r="A2770"/>
      <c r="B2770"/>
      <c r="C2770"/>
      <c r="D2770"/>
      <c r="E2770"/>
      <c r="F2770" s="1"/>
      <c r="G2770"/>
      <c r="H2770"/>
      <c r="I2770"/>
      <c r="J2770" s="99"/>
      <c r="K2770" s="9"/>
      <c r="M2770" s="34"/>
    </row>
    <row r="2771" spans="1:13" s="27" customFormat="1" hidden="1" x14ac:dyDescent="0.25">
      <c r="A2771"/>
      <c r="B2771"/>
      <c r="C2771"/>
      <c r="D2771"/>
      <c r="E2771"/>
      <c r="F2771" s="1"/>
      <c r="G2771"/>
      <c r="H2771"/>
      <c r="I2771"/>
      <c r="J2771" s="99"/>
      <c r="K2771" s="9"/>
      <c r="M2771" s="34"/>
    </row>
    <row r="2772" spans="1:13" s="27" customFormat="1" x14ac:dyDescent="0.25">
      <c r="A2772"/>
      <c r="B2772"/>
      <c r="C2772"/>
      <c r="D2772"/>
      <c r="E2772"/>
      <c r="F2772" s="1"/>
      <c r="G2772"/>
      <c r="H2772"/>
      <c r="I2772"/>
      <c r="J2772" s="99"/>
      <c r="K2772" s="9"/>
      <c r="M2772" s="34"/>
    </row>
    <row r="2773" spans="1:13" s="27" customFormat="1" x14ac:dyDescent="0.25">
      <c r="A2773"/>
      <c r="B2773"/>
      <c r="C2773"/>
      <c r="D2773"/>
      <c r="E2773"/>
      <c r="F2773" s="1"/>
      <c r="G2773"/>
      <c r="H2773"/>
      <c r="I2773"/>
      <c r="J2773" s="99"/>
      <c r="K2773" s="9"/>
      <c r="M2773" s="34"/>
    </row>
    <row r="2774" spans="1:13" s="27" customFormat="1" x14ac:dyDescent="0.25">
      <c r="A2774"/>
      <c r="B2774"/>
      <c r="C2774"/>
      <c r="D2774"/>
      <c r="E2774"/>
      <c r="F2774" s="1"/>
      <c r="G2774"/>
      <c r="H2774"/>
      <c r="I2774"/>
      <c r="J2774" s="99"/>
      <c r="K2774" s="9"/>
      <c r="M2774" s="34"/>
    </row>
    <row r="2775" spans="1:13" s="27" customFormat="1" x14ac:dyDescent="0.25">
      <c r="A2775"/>
      <c r="B2775"/>
      <c r="C2775"/>
      <c r="D2775"/>
      <c r="E2775"/>
      <c r="F2775" s="1"/>
      <c r="G2775"/>
      <c r="H2775"/>
      <c r="I2775"/>
      <c r="J2775" s="99"/>
      <c r="K2775" s="9"/>
      <c r="M2775" s="34"/>
    </row>
    <row r="2776" spans="1:13" s="27" customFormat="1" x14ac:dyDescent="0.25">
      <c r="A2776"/>
      <c r="B2776"/>
      <c r="C2776"/>
      <c r="D2776"/>
      <c r="E2776"/>
      <c r="F2776" s="1"/>
      <c r="G2776"/>
      <c r="H2776"/>
      <c r="I2776"/>
      <c r="J2776" s="99"/>
      <c r="K2776" s="9"/>
      <c r="M2776" s="34"/>
    </row>
    <row r="2777" spans="1:13" s="27" customFormat="1" x14ac:dyDescent="0.25">
      <c r="A2777"/>
      <c r="B2777"/>
      <c r="C2777"/>
      <c r="D2777"/>
      <c r="E2777"/>
      <c r="F2777" s="1"/>
      <c r="G2777"/>
      <c r="H2777"/>
      <c r="I2777"/>
      <c r="J2777" s="99"/>
      <c r="K2777" s="9"/>
      <c r="M2777" s="34"/>
    </row>
    <row r="2778" spans="1:13" s="27" customFormat="1" x14ac:dyDescent="0.25">
      <c r="A2778"/>
      <c r="B2778"/>
      <c r="C2778"/>
      <c r="D2778"/>
      <c r="E2778"/>
      <c r="F2778" s="1"/>
      <c r="G2778"/>
      <c r="H2778"/>
      <c r="I2778"/>
      <c r="J2778" s="99"/>
      <c r="K2778" s="9"/>
      <c r="M2778" s="34"/>
    </row>
    <row r="2779" spans="1:13" s="27" customFormat="1" x14ac:dyDescent="0.25">
      <c r="A2779"/>
      <c r="B2779"/>
      <c r="C2779"/>
      <c r="D2779"/>
      <c r="E2779"/>
      <c r="F2779" s="1"/>
      <c r="G2779"/>
      <c r="H2779"/>
      <c r="I2779"/>
      <c r="J2779" s="99"/>
      <c r="K2779" s="9"/>
      <c r="M2779" s="34"/>
    </row>
    <row r="2780" spans="1:13" s="27" customFormat="1" x14ac:dyDescent="0.25">
      <c r="A2780"/>
      <c r="B2780"/>
      <c r="C2780"/>
      <c r="D2780"/>
      <c r="E2780"/>
      <c r="F2780" s="1"/>
      <c r="G2780"/>
      <c r="H2780"/>
      <c r="I2780"/>
      <c r="J2780" s="99"/>
      <c r="K2780" s="9"/>
      <c r="M2780" s="34"/>
    </row>
    <row r="2781" spans="1:13" s="27" customFormat="1" x14ac:dyDescent="0.25">
      <c r="A2781"/>
      <c r="B2781"/>
      <c r="C2781"/>
      <c r="D2781"/>
      <c r="E2781"/>
      <c r="F2781" s="1"/>
      <c r="G2781"/>
      <c r="H2781"/>
      <c r="I2781"/>
      <c r="J2781" s="99"/>
      <c r="K2781" s="9"/>
      <c r="M2781" s="34"/>
    </row>
    <row r="2782" spans="1:13" s="27" customFormat="1" x14ac:dyDescent="0.25">
      <c r="A2782"/>
      <c r="B2782"/>
      <c r="C2782"/>
      <c r="D2782"/>
      <c r="E2782"/>
      <c r="F2782" s="1"/>
      <c r="G2782"/>
      <c r="H2782"/>
      <c r="I2782"/>
      <c r="J2782" s="99"/>
      <c r="K2782" s="9"/>
      <c r="M2782" s="34"/>
    </row>
    <row r="2783" spans="1:13" s="27" customFormat="1" hidden="1" x14ac:dyDescent="0.25">
      <c r="A2783"/>
      <c r="B2783"/>
      <c r="C2783"/>
      <c r="D2783"/>
      <c r="E2783"/>
      <c r="F2783" s="1"/>
      <c r="G2783"/>
      <c r="H2783"/>
      <c r="I2783"/>
      <c r="J2783" s="99"/>
      <c r="K2783" s="9"/>
      <c r="M2783" s="34"/>
    </row>
    <row r="2784" spans="1:13" s="27" customFormat="1" hidden="1" x14ac:dyDescent="0.25">
      <c r="A2784"/>
      <c r="B2784"/>
      <c r="C2784"/>
      <c r="D2784"/>
      <c r="E2784"/>
      <c r="F2784" s="1"/>
      <c r="G2784"/>
      <c r="H2784"/>
      <c r="I2784"/>
      <c r="J2784" s="99"/>
      <c r="K2784" s="9"/>
      <c r="M2784" s="34"/>
    </row>
    <row r="2785" spans="1:13" s="27" customFormat="1" x14ac:dyDescent="0.25">
      <c r="A2785"/>
      <c r="B2785"/>
      <c r="C2785"/>
      <c r="D2785"/>
      <c r="E2785"/>
      <c r="F2785" s="1"/>
      <c r="G2785"/>
      <c r="H2785"/>
      <c r="I2785"/>
      <c r="J2785" s="99"/>
      <c r="K2785" s="9"/>
      <c r="M2785" s="34"/>
    </row>
    <row r="2786" spans="1:13" s="27" customFormat="1" x14ac:dyDescent="0.25">
      <c r="A2786"/>
      <c r="B2786"/>
      <c r="C2786"/>
      <c r="D2786"/>
      <c r="E2786"/>
      <c r="F2786" s="1"/>
      <c r="G2786"/>
      <c r="H2786"/>
      <c r="I2786"/>
      <c r="J2786" s="99"/>
      <c r="K2786" s="9"/>
      <c r="M2786" s="34"/>
    </row>
    <row r="2787" spans="1:13" s="27" customFormat="1" x14ac:dyDescent="0.25">
      <c r="A2787"/>
      <c r="B2787"/>
      <c r="C2787"/>
      <c r="D2787"/>
      <c r="E2787"/>
      <c r="F2787" s="1"/>
      <c r="G2787"/>
      <c r="H2787"/>
      <c r="I2787"/>
      <c r="J2787" s="99"/>
      <c r="K2787" s="9"/>
      <c r="M2787" s="34"/>
    </row>
    <row r="2788" spans="1:13" s="27" customFormat="1" x14ac:dyDescent="0.25">
      <c r="A2788"/>
      <c r="B2788"/>
      <c r="C2788"/>
      <c r="D2788"/>
      <c r="E2788"/>
      <c r="F2788" s="1"/>
      <c r="G2788"/>
      <c r="H2788"/>
      <c r="I2788"/>
      <c r="J2788" s="99"/>
      <c r="K2788" s="9"/>
      <c r="M2788" s="34"/>
    </row>
    <row r="2789" spans="1:13" s="27" customFormat="1" x14ac:dyDescent="0.25">
      <c r="A2789"/>
      <c r="B2789"/>
      <c r="C2789"/>
      <c r="D2789"/>
      <c r="E2789"/>
      <c r="F2789" s="1"/>
      <c r="G2789"/>
      <c r="H2789"/>
      <c r="I2789"/>
      <c r="J2789" s="99"/>
      <c r="K2789" s="9"/>
      <c r="M2789" s="34"/>
    </row>
    <row r="2790" spans="1:13" s="27" customFormat="1" x14ac:dyDescent="0.25">
      <c r="A2790"/>
      <c r="B2790"/>
      <c r="C2790"/>
      <c r="D2790"/>
      <c r="E2790"/>
      <c r="F2790" s="1"/>
      <c r="G2790"/>
      <c r="H2790"/>
      <c r="I2790"/>
      <c r="J2790" s="99"/>
      <c r="K2790" s="9"/>
      <c r="M2790" s="34"/>
    </row>
    <row r="2791" spans="1:13" s="27" customFormat="1" hidden="1" x14ac:dyDescent="0.25">
      <c r="A2791"/>
      <c r="B2791"/>
      <c r="C2791"/>
      <c r="D2791"/>
      <c r="E2791"/>
      <c r="F2791" s="1"/>
      <c r="G2791"/>
      <c r="H2791"/>
      <c r="I2791"/>
      <c r="J2791" s="99"/>
      <c r="K2791" s="9"/>
      <c r="M2791" s="34"/>
    </row>
    <row r="2792" spans="1:13" s="27" customFormat="1" x14ac:dyDescent="0.25">
      <c r="A2792"/>
      <c r="B2792"/>
      <c r="C2792"/>
      <c r="D2792"/>
      <c r="E2792"/>
      <c r="F2792" s="1"/>
      <c r="G2792"/>
      <c r="H2792"/>
      <c r="I2792"/>
      <c r="J2792" s="99"/>
      <c r="K2792" s="9"/>
      <c r="M2792" s="34"/>
    </row>
    <row r="2793" spans="1:13" s="27" customFormat="1" x14ac:dyDescent="0.25">
      <c r="A2793"/>
      <c r="B2793"/>
      <c r="C2793"/>
      <c r="D2793"/>
      <c r="E2793"/>
      <c r="F2793" s="1"/>
      <c r="G2793"/>
      <c r="H2793"/>
      <c r="I2793"/>
      <c r="J2793" s="99"/>
      <c r="K2793" s="9"/>
      <c r="M2793" s="34"/>
    </row>
    <row r="2794" spans="1:13" s="27" customFormat="1" x14ac:dyDescent="0.25">
      <c r="A2794"/>
      <c r="B2794"/>
      <c r="C2794"/>
      <c r="D2794"/>
      <c r="E2794"/>
      <c r="F2794" s="1"/>
      <c r="G2794"/>
      <c r="H2794"/>
      <c r="I2794"/>
      <c r="J2794" s="99"/>
      <c r="K2794" s="9"/>
      <c r="M2794" s="34"/>
    </row>
    <row r="2795" spans="1:13" s="27" customFormat="1" x14ac:dyDescent="0.25">
      <c r="A2795"/>
      <c r="B2795"/>
      <c r="C2795"/>
      <c r="D2795"/>
      <c r="E2795"/>
      <c r="F2795" s="1"/>
      <c r="G2795"/>
      <c r="H2795"/>
      <c r="I2795"/>
      <c r="J2795" s="99"/>
      <c r="K2795" s="9"/>
      <c r="M2795" s="34"/>
    </row>
    <row r="2796" spans="1:13" s="27" customFormat="1" x14ac:dyDescent="0.25">
      <c r="A2796"/>
      <c r="B2796"/>
      <c r="C2796"/>
      <c r="D2796"/>
      <c r="E2796"/>
      <c r="F2796" s="1"/>
      <c r="G2796"/>
      <c r="H2796"/>
      <c r="I2796"/>
      <c r="J2796" s="99"/>
      <c r="K2796" s="9"/>
      <c r="M2796" s="34"/>
    </row>
    <row r="2797" spans="1:13" s="27" customFormat="1" x14ac:dyDescent="0.25">
      <c r="A2797"/>
      <c r="B2797"/>
      <c r="C2797"/>
      <c r="D2797"/>
      <c r="E2797"/>
      <c r="F2797" s="1"/>
      <c r="G2797"/>
      <c r="H2797"/>
      <c r="I2797"/>
      <c r="J2797" s="99"/>
      <c r="K2797" s="9"/>
      <c r="M2797" s="34"/>
    </row>
    <row r="2798" spans="1:13" s="27" customFormat="1" x14ac:dyDescent="0.25">
      <c r="A2798"/>
      <c r="B2798"/>
      <c r="C2798"/>
      <c r="D2798"/>
      <c r="E2798"/>
      <c r="F2798" s="1"/>
      <c r="G2798"/>
      <c r="H2798"/>
      <c r="I2798"/>
      <c r="J2798" s="99"/>
      <c r="K2798" s="9"/>
      <c r="M2798" s="34"/>
    </row>
    <row r="2799" spans="1:13" s="27" customFormat="1" hidden="1" x14ac:dyDescent="0.25">
      <c r="A2799"/>
      <c r="B2799"/>
      <c r="C2799"/>
      <c r="D2799"/>
      <c r="E2799"/>
      <c r="F2799" s="1"/>
      <c r="G2799"/>
      <c r="H2799"/>
      <c r="I2799"/>
      <c r="J2799" s="99"/>
      <c r="K2799" s="9"/>
      <c r="M2799" s="34"/>
    </row>
    <row r="2800" spans="1:13" s="27" customFormat="1" hidden="1" x14ac:dyDescent="0.25">
      <c r="A2800"/>
      <c r="B2800"/>
      <c r="C2800"/>
      <c r="D2800"/>
      <c r="E2800"/>
      <c r="F2800" s="1"/>
      <c r="G2800"/>
      <c r="H2800"/>
      <c r="I2800"/>
      <c r="J2800" s="99"/>
      <c r="K2800" s="9"/>
      <c r="M2800" s="34"/>
    </row>
    <row r="2801" spans="1:13" s="27" customFormat="1" x14ac:dyDescent="0.25">
      <c r="A2801"/>
      <c r="B2801"/>
      <c r="C2801"/>
      <c r="D2801"/>
      <c r="E2801"/>
      <c r="F2801" s="1"/>
      <c r="G2801"/>
      <c r="H2801"/>
      <c r="I2801"/>
      <c r="J2801" s="99"/>
      <c r="K2801" s="9"/>
      <c r="M2801" s="34"/>
    </row>
    <row r="2802" spans="1:13" s="27" customFormat="1" x14ac:dyDescent="0.25">
      <c r="A2802"/>
      <c r="B2802"/>
      <c r="C2802"/>
      <c r="D2802"/>
      <c r="E2802"/>
      <c r="F2802" s="1"/>
      <c r="G2802"/>
      <c r="H2802"/>
      <c r="I2802"/>
      <c r="J2802" s="99"/>
      <c r="K2802" s="9"/>
      <c r="M2802" s="34"/>
    </row>
    <row r="2803" spans="1:13" s="27" customFormat="1" x14ac:dyDescent="0.25">
      <c r="A2803"/>
      <c r="B2803"/>
      <c r="C2803"/>
      <c r="D2803"/>
      <c r="E2803"/>
      <c r="F2803" s="1"/>
      <c r="G2803"/>
      <c r="H2803"/>
      <c r="I2803"/>
      <c r="J2803" s="99"/>
      <c r="K2803" s="9"/>
      <c r="M2803" s="34"/>
    </row>
    <row r="2804" spans="1:13" s="27" customFormat="1" x14ac:dyDescent="0.25">
      <c r="A2804"/>
      <c r="B2804"/>
      <c r="C2804"/>
      <c r="D2804"/>
      <c r="E2804"/>
      <c r="F2804" s="1"/>
      <c r="G2804"/>
      <c r="H2804"/>
      <c r="I2804"/>
      <c r="J2804" s="99"/>
      <c r="K2804" s="9"/>
      <c r="M2804" s="34"/>
    </row>
    <row r="2805" spans="1:13" s="27" customFormat="1" x14ac:dyDescent="0.25">
      <c r="A2805"/>
      <c r="B2805"/>
      <c r="C2805"/>
      <c r="D2805"/>
      <c r="E2805"/>
      <c r="F2805" s="1"/>
      <c r="G2805"/>
      <c r="H2805"/>
      <c r="I2805"/>
      <c r="J2805" s="99"/>
      <c r="K2805" s="9"/>
      <c r="M2805" s="34"/>
    </row>
    <row r="2806" spans="1:13" s="27" customFormat="1" x14ac:dyDescent="0.25">
      <c r="A2806"/>
      <c r="B2806"/>
      <c r="C2806"/>
      <c r="D2806"/>
      <c r="E2806"/>
      <c r="F2806" s="1"/>
      <c r="G2806"/>
      <c r="H2806"/>
      <c r="I2806"/>
      <c r="J2806" s="99"/>
      <c r="K2806" s="9"/>
      <c r="M2806" s="34"/>
    </row>
    <row r="2807" spans="1:13" s="27" customFormat="1" x14ac:dyDescent="0.25">
      <c r="A2807"/>
      <c r="B2807"/>
      <c r="C2807"/>
      <c r="D2807"/>
      <c r="E2807"/>
      <c r="F2807" s="1"/>
      <c r="G2807"/>
      <c r="H2807"/>
      <c r="I2807"/>
      <c r="J2807" s="99"/>
      <c r="K2807" s="9"/>
      <c r="M2807" s="34"/>
    </row>
    <row r="2808" spans="1:13" s="27" customFormat="1" x14ac:dyDescent="0.25">
      <c r="A2808"/>
      <c r="B2808"/>
      <c r="C2808"/>
      <c r="D2808"/>
      <c r="E2808"/>
      <c r="F2808" s="1"/>
      <c r="G2808"/>
      <c r="H2808"/>
      <c r="I2808"/>
      <c r="J2808" s="99"/>
      <c r="K2808" s="9"/>
      <c r="M2808" s="34"/>
    </row>
    <row r="2809" spans="1:13" s="27" customFormat="1" x14ac:dyDescent="0.25">
      <c r="A2809"/>
      <c r="B2809"/>
      <c r="C2809"/>
      <c r="D2809"/>
      <c r="E2809"/>
      <c r="F2809" s="1"/>
      <c r="G2809"/>
      <c r="H2809"/>
      <c r="I2809"/>
      <c r="J2809" s="99"/>
      <c r="K2809" s="9"/>
      <c r="M2809" s="34"/>
    </row>
    <row r="2810" spans="1:13" s="27" customFormat="1" hidden="1" x14ac:dyDescent="0.25">
      <c r="A2810"/>
      <c r="B2810"/>
      <c r="C2810"/>
      <c r="D2810"/>
      <c r="E2810"/>
      <c r="F2810" s="1"/>
      <c r="G2810"/>
      <c r="H2810"/>
      <c r="I2810"/>
      <c r="J2810" s="99"/>
      <c r="K2810" s="9"/>
      <c r="M2810" s="34"/>
    </row>
    <row r="2811" spans="1:13" s="27" customFormat="1" hidden="1" x14ac:dyDescent="0.25">
      <c r="A2811"/>
      <c r="B2811"/>
      <c r="C2811"/>
      <c r="D2811"/>
      <c r="E2811"/>
      <c r="F2811" s="1"/>
      <c r="G2811"/>
      <c r="H2811"/>
      <c r="I2811"/>
      <c r="J2811" s="99"/>
      <c r="K2811" s="9"/>
      <c r="M2811" s="34"/>
    </row>
    <row r="2812" spans="1:13" s="27" customFormat="1" hidden="1" x14ac:dyDescent="0.25">
      <c r="A2812"/>
      <c r="B2812"/>
      <c r="C2812"/>
      <c r="D2812"/>
      <c r="E2812"/>
      <c r="F2812" s="1"/>
      <c r="G2812"/>
      <c r="H2812"/>
      <c r="I2812"/>
      <c r="J2812" s="99"/>
      <c r="K2812" s="9"/>
      <c r="M2812" s="34"/>
    </row>
    <row r="2813" spans="1:13" s="27" customFormat="1" hidden="1" x14ac:dyDescent="0.25">
      <c r="A2813"/>
      <c r="B2813"/>
      <c r="C2813"/>
      <c r="D2813"/>
      <c r="E2813"/>
      <c r="F2813" s="1"/>
      <c r="G2813"/>
      <c r="H2813"/>
      <c r="I2813"/>
      <c r="J2813" s="99"/>
      <c r="K2813" s="9"/>
      <c r="M2813" s="34"/>
    </row>
    <row r="2814" spans="1:13" s="27" customFormat="1" hidden="1" x14ac:dyDescent="0.25">
      <c r="A2814"/>
      <c r="B2814"/>
      <c r="C2814"/>
      <c r="D2814"/>
      <c r="E2814"/>
      <c r="F2814" s="1"/>
      <c r="G2814"/>
      <c r="H2814"/>
      <c r="I2814"/>
      <c r="J2814" s="99"/>
      <c r="K2814" s="9"/>
      <c r="M2814" s="34"/>
    </row>
    <row r="2815" spans="1:13" s="27" customFormat="1" x14ac:dyDescent="0.25">
      <c r="A2815"/>
      <c r="B2815"/>
      <c r="C2815"/>
      <c r="D2815"/>
      <c r="E2815"/>
      <c r="F2815" s="1"/>
      <c r="G2815"/>
      <c r="H2815"/>
      <c r="I2815"/>
      <c r="J2815" s="99"/>
      <c r="K2815" s="9"/>
      <c r="M2815" s="34"/>
    </row>
    <row r="2816" spans="1:13" s="27" customFormat="1" x14ac:dyDescent="0.25">
      <c r="A2816"/>
      <c r="B2816"/>
      <c r="C2816"/>
      <c r="D2816"/>
      <c r="E2816"/>
      <c r="F2816" s="1"/>
      <c r="G2816"/>
      <c r="H2816"/>
      <c r="I2816"/>
      <c r="J2816" s="99"/>
      <c r="K2816" s="9"/>
      <c r="M2816" s="34"/>
    </row>
    <row r="2817" spans="1:13" s="27" customFormat="1" x14ac:dyDescent="0.25">
      <c r="A2817"/>
      <c r="B2817"/>
      <c r="C2817"/>
      <c r="D2817"/>
      <c r="E2817"/>
      <c r="F2817" s="1"/>
      <c r="G2817"/>
      <c r="H2817"/>
      <c r="I2817"/>
      <c r="J2817" s="99"/>
      <c r="K2817" s="9"/>
      <c r="M2817" s="34"/>
    </row>
    <row r="2818" spans="1:13" s="27" customFormat="1" x14ac:dyDescent="0.25">
      <c r="A2818"/>
      <c r="B2818"/>
      <c r="C2818"/>
      <c r="D2818"/>
      <c r="E2818"/>
      <c r="F2818" s="1"/>
      <c r="G2818"/>
      <c r="H2818"/>
      <c r="I2818"/>
      <c r="J2818" s="99"/>
      <c r="K2818" s="9"/>
      <c r="M2818" s="34"/>
    </row>
    <row r="2819" spans="1:13" s="27" customFormat="1" x14ac:dyDescent="0.25">
      <c r="A2819"/>
      <c r="B2819"/>
      <c r="C2819"/>
      <c r="D2819"/>
      <c r="E2819"/>
      <c r="F2819" s="1"/>
      <c r="G2819"/>
      <c r="H2819"/>
      <c r="I2819"/>
      <c r="J2819" s="99"/>
      <c r="K2819" s="9"/>
      <c r="M2819" s="34"/>
    </row>
    <row r="2820" spans="1:13" s="27" customFormat="1" x14ac:dyDescent="0.25">
      <c r="A2820"/>
      <c r="B2820"/>
      <c r="C2820"/>
      <c r="D2820"/>
      <c r="E2820"/>
      <c r="F2820" s="1"/>
      <c r="G2820"/>
      <c r="H2820"/>
      <c r="I2820"/>
      <c r="J2820" s="99"/>
      <c r="K2820" s="9"/>
      <c r="M2820" s="34"/>
    </row>
    <row r="2821" spans="1:13" s="27" customFormat="1" x14ac:dyDescent="0.25">
      <c r="A2821"/>
      <c r="B2821"/>
      <c r="C2821"/>
      <c r="D2821"/>
      <c r="E2821"/>
      <c r="F2821" s="1"/>
      <c r="G2821"/>
      <c r="H2821"/>
      <c r="I2821"/>
      <c r="J2821" s="99"/>
      <c r="K2821" s="9"/>
      <c r="M2821" s="34"/>
    </row>
    <row r="2822" spans="1:13" s="27" customFormat="1" x14ac:dyDescent="0.25">
      <c r="A2822"/>
      <c r="B2822"/>
      <c r="C2822"/>
      <c r="D2822"/>
      <c r="E2822"/>
      <c r="F2822" s="1"/>
      <c r="G2822"/>
      <c r="H2822"/>
      <c r="I2822"/>
      <c r="J2822" s="99"/>
      <c r="K2822" s="9"/>
      <c r="M2822" s="34"/>
    </row>
    <row r="2823" spans="1:13" s="27" customFormat="1" x14ac:dyDescent="0.25">
      <c r="A2823"/>
      <c r="B2823"/>
      <c r="C2823"/>
      <c r="D2823"/>
      <c r="E2823"/>
      <c r="F2823" s="1"/>
      <c r="G2823"/>
      <c r="H2823"/>
      <c r="I2823"/>
      <c r="J2823" s="99"/>
      <c r="K2823" s="9"/>
      <c r="M2823" s="34"/>
    </row>
    <row r="2824" spans="1:13" s="27" customFormat="1" x14ac:dyDescent="0.25">
      <c r="A2824"/>
      <c r="B2824"/>
      <c r="C2824"/>
      <c r="D2824"/>
      <c r="E2824"/>
      <c r="F2824" s="1"/>
      <c r="G2824"/>
      <c r="H2824"/>
      <c r="I2824"/>
      <c r="J2824" s="99"/>
      <c r="K2824" s="9"/>
      <c r="M2824" s="34"/>
    </row>
    <row r="2825" spans="1:13" s="27" customFormat="1" x14ac:dyDescent="0.25">
      <c r="A2825"/>
      <c r="B2825"/>
      <c r="C2825"/>
      <c r="D2825"/>
      <c r="E2825"/>
      <c r="F2825" s="1"/>
      <c r="G2825"/>
      <c r="H2825"/>
      <c r="I2825"/>
      <c r="J2825" s="99"/>
      <c r="K2825" s="9"/>
      <c r="M2825" s="34"/>
    </row>
    <row r="2826" spans="1:13" s="27" customFormat="1" x14ac:dyDescent="0.25">
      <c r="A2826"/>
      <c r="B2826"/>
      <c r="C2826"/>
      <c r="D2826"/>
      <c r="E2826"/>
      <c r="F2826" s="1"/>
      <c r="G2826"/>
      <c r="H2826"/>
      <c r="I2826"/>
      <c r="J2826" s="99"/>
      <c r="K2826" s="9"/>
      <c r="M2826" s="34"/>
    </row>
    <row r="2827" spans="1:13" s="27" customFormat="1" x14ac:dyDescent="0.25">
      <c r="A2827"/>
      <c r="B2827"/>
      <c r="C2827"/>
      <c r="D2827"/>
      <c r="E2827"/>
      <c r="F2827" s="1"/>
      <c r="G2827"/>
      <c r="H2827"/>
      <c r="I2827"/>
      <c r="J2827" s="99"/>
      <c r="K2827" s="9"/>
      <c r="M2827" s="34"/>
    </row>
    <row r="2828" spans="1:13" s="27" customFormat="1" x14ac:dyDescent="0.25">
      <c r="A2828"/>
      <c r="B2828"/>
      <c r="C2828"/>
      <c r="D2828"/>
      <c r="E2828"/>
      <c r="F2828" s="1"/>
      <c r="G2828"/>
      <c r="H2828"/>
      <c r="I2828"/>
      <c r="J2828" s="99"/>
      <c r="K2828" s="9"/>
      <c r="M2828" s="34"/>
    </row>
    <row r="2829" spans="1:13" s="27" customFormat="1" x14ac:dyDescent="0.25">
      <c r="A2829"/>
      <c r="B2829"/>
      <c r="C2829"/>
      <c r="D2829"/>
      <c r="E2829"/>
      <c r="F2829" s="1"/>
      <c r="G2829"/>
      <c r="H2829"/>
      <c r="I2829"/>
      <c r="J2829" s="99"/>
      <c r="K2829" s="9"/>
      <c r="M2829" s="34"/>
    </row>
    <row r="2830" spans="1:13" s="35" customFormat="1" x14ac:dyDescent="0.25">
      <c r="A2830"/>
      <c r="B2830"/>
      <c r="C2830"/>
      <c r="D2830"/>
      <c r="E2830"/>
      <c r="F2830" s="1"/>
      <c r="G2830"/>
      <c r="H2830"/>
      <c r="I2830"/>
      <c r="J2830" s="99"/>
      <c r="K2830" s="9"/>
      <c r="M2830" s="36"/>
    </row>
    <row r="2831" spans="1:13" s="27" customFormat="1" x14ac:dyDescent="0.25">
      <c r="A2831"/>
      <c r="B2831"/>
      <c r="C2831"/>
      <c r="D2831"/>
      <c r="E2831"/>
      <c r="F2831" s="1"/>
      <c r="G2831"/>
      <c r="H2831"/>
      <c r="I2831"/>
      <c r="J2831" s="99"/>
      <c r="K2831" s="9"/>
      <c r="M2831" s="34"/>
    </row>
    <row r="2832" spans="1:13" s="27" customFormat="1" x14ac:dyDescent="0.25">
      <c r="A2832"/>
      <c r="B2832"/>
      <c r="C2832"/>
      <c r="D2832"/>
      <c r="E2832"/>
      <c r="F2832" s="1"/>
      <c r="G2832"/>
      <c r="H2832"/>
      <c r="I2832"/>
      <c r="J2832" s="99"/>
      <c r="K2832" s="9"/>
      <c r="M2832" s="34"/>
    </row>
    <row r="2833" spans="1:13" s="27" customFormat="1" x14ac:dyDescent="0.25">
      <c r="A2833"/>
      <c r="B2833"/>
      <c r="C2833"/>
      <c r="D2833"/>
      <c r="E2833"/>
      <c r="F2833" s="1"/>
      <c r="G2833"/>
      <c r="H2833"/>
      <c r="I2833"/>
      <c r="J2833" s="99"/>
      <c r="K2833" s="9"/>
      <c r="M2833" s="34"/>
    </row>
    <row r="2834" spans="1:13" s="27" customFormat="1" x14ac:dyDescent="0.25">
      <c r="A2834"/>
      <c r="B2834"/>
      <c r="C2834"/>
      <c r="D2834"/>
      <c r="E2834"/>
      <c r="F2834" s="1"/>
      <c r="G2834"/>
      <c r="H2834"/>
      <c r="I2834"/>
      <c r="J2834" s="99"/>
      <c r="K2834" s="9"/>
      <c r="M2834" s="34"/>
    </row>
    <row r="2835" spans="1:13" s="27" customFormat="1" x14ac:dyDescent="0.25">
      <c r="A2835"/>
      <c r="B2835"/>
      <c r="C2835"/>
      <c r="D2835"/>
      <c r="E2835"/>
      <c r="F2835" s="1"/>
      <c r="G2835"/>
      <c r="H2835"/>
      <c r="I2835"/>
      <c r="J2835" s="99"/>
      <c r="K2835" s="9"/>
      <c r="M2835" s="34"/>
    </row>
    <row r="2836" spans="1:13" s="27" customFormat="1" x14ac:dyDescent="0.25">
      <c r="A2836"/>
      <c r="B2836"/>
      <c r="C2836"/>
      <c r="D2836"/>
      <c r="E2836"/>
      <c r="F2836" s="1"/>
      <c r="G2836"/>
      <c r="H2836"/>
      <c r="I2836"/>
      <c r="J2836" s="99"/>
      <c r="K2836" s="9"/>
      <c r="M2836" s="34"/>
    </row>
    <row r="2837" spans="1:13" s="27" customFormat="1" x14ac:dyDescent="0.25">
      <c r="A2837"/>
      <c r="B2837"/>
      <c r="C2837"/>
      <c r="D2837"/>
      <c r="E2837"/>
      <c r="F2837" s="1"/>
      <c r="G2837"/>
      <c r="H2837"/>
      <c r="I2837"/>
      <c r="J2837" s="99"/>
      <c r="K2837" s="9"/>
      <c r="M2837" s="34"/>
    </row>
    <row r="2838" spans="1:13" s="27" customFormat="1" x14ac:dyDescent="0.25">
      <c r="A2838"/>
      <c r="B2838"/>
      <c r="C2838"/>
      <c r="D2838"/>
      <c r="E2838"/>
      <c r="F2838" s="1"/>
      <c r="G2838"/>
      <c r="H2838"/>
      <c r="I2838"/>
      <c r="J2838" s="99"/>
      <c r="K2838" s="9"/>
      <c r="M2838" s="34"/>
    </row>
    <row r="2839" spans="1:13" s="27" customFormat="1" x14ac:dyDescent="0.25">
      <c r="A2839"/>
      <c r="B2839"/>
      <c r="C2839"/>
      <c r="D2839"/>
      <c r="E2839"/>
      <c r="F2839" s="1"/>
      <c r="G2839"/>
      <c r="H2839"/>
      <c r="I2839"/>
      <c r="J2839" s="99"/>
      <c r="K2839" s="9"/>
      <c r="M2839" s="34"/>
    </row>
    <row r="2840" spans="1:13" s="27" customFormat="1" x14ac:dyDescent="0.25">
      <c r="A2840"/>
      <c r="B2840"/>
      <c r="C2840"/>
      <c r="D2840"/>
      <c r="E2840"/>
      <c r="F2840" s="1"/>
      <c r="G2840"/>
      <c r="H2840"/>
      <c r="I2840"/>
      <c r="J2840" s="99"/>
      <c r="K2840" s="9"/>
      <c r="M2840" s="34"/>
    </row>
    <row r="2841" spans="1:13" s="27" customFormat="1" x14ac:dyDescent="0.25">
      <c r="A2841"/>
      <c r="B2841"/>
      <c r="C2841"/>
      <c r="D2841"/>
      <c r="E2841"/>
      <c r="F2841" s="1"/>
      <c r="G2841"/>
      <c r="H2841"/>
      <c r="I2841"/>
      <c r="J2841" s="99"/>
      <c r="K2841" s="9"/>
      <c r="M2841" s="34"/>
    </row>
    <row r="2842" spans="1:13" s="27" customFormat="1" x14ac:dyDescent="0.25">
      <c r="A2842"/>
      <c r="B2842"/>
      <c r="C2842"/>
      <c r="D2842"/>
      <c r="E2842"/>
      <c r="F2842" s="1"/>
      <c r="G2842"/>
      <c r="H2842"/>
      <c r="I2842"/>
      <c r="J2842" s="99"/>
      <c r="K2842" s="9"/>
      <c r="M2842" s="34"/>
    </row>
    <row r="2843" spans="1:13" s="27" customFormat="1" x14ac:dyDescent="0.25">
      <c r="A2843"/>
      <c r="B2843"/>
      <c r="C2843"/>
      <c r="D2843"/>
      <c r="E2843"/>
      <c r="F2843" s="1"/>
      <c r="G2843"/>
      <c r="H2843"/>
      <c r="I2843"/>
      <c r="J2843" s="99"/>
      <c r="K2843" s="9"/>
      <c r="M2843" s="34"/>
    </row>
    <row r="2844" spans="1:13" s="27" customFormat="1" x14ac:dyDescent="0.25">
      <c r="A2844"/>
      <c r="B2844"/>
      <c r="C2844"/>
      <c r="D2844"/>
      <c r="E2844"/>
      <c r="F2844" s="1"/>
      <c r="G2844"/>
      <c r="H2844"/>
      <c r="I2844"/>
      <c r="J2844" s="99"/>
      <c r="K2844" s="9"/>
      <c r="M2844" s="34"/>
    </row>
    <row r="2845" spans="1:13" s="27" customFormat="1" x14ac:dyDescent="0.25">
      <c r="A2845"/>
      <c r="B2845"/>
      <c r="C2845"/>
      <c r="D2845"/>
      <c r="E2845"/>
      <c r="F2845" s="1"/>
      <c r="G2845"/>
      <c r="H2845"/>
      <c r="I2845"/>
      <c r="J2845" s="99"/>
      <c r="K2845" s="9"/>
      <c r="M2845" s="34"/>
    </row>
    <row r="2846" spans="1:13" s="27" customFormat="1" x14ac:dyDescent="0.25">
      <c r="A2846"/>
      <c r="B2846"/>
      <c r="C2846"/>
      <c r="D2846"/>
      <c r="E2846"/>
      <c r="F2846" s="1"/>
      <c r="G2846"/>
      <c r="H2846"/>
      <c r="I2846"/>
      <c r="J2846" s="99"/>
      <c r="K2846" s="9"/>
      <c r="M2846" s="34"/>
    </row>
    <row r="2847" spans="1:13" s="27" customFormat="1" x14ac:dyDescent="0.25">
      <c r="A2847"/>
      <c r="B2847"/>
      <c r="C2847"/>
      <c r="D2847"/>
      <c r="E2847"/>
      <c r="F2847" s="1"/>
      <c r="G2847"/>
      <c r="H2847"/>
      <c r="I2847"/>
      <c r="J2847" s="99"/>
      <c r="K2847" s="9"/>
      <c r="M2847" s="34"/>
    </row>
    <row r="2848" spans="1:13" s="27" customFormat="1" x14ac:dyDescent="0.25">
      <c r="A2848"/>
      <c r="B2848"/>
      <c r="C2848"/>
      <c r="D2848"/>
      <c r="E2848"/>
      <c r="F2848" s="1"/>
      <c r="G2848"/>
      <c r="H2848"/>
      <c r="I2848"/>
      <c r="J2848" s="99"/>
      <c r="K2848" s="9"/>
      <c r="M2848" s="34"/>
    </row>
    <row r="2849" spans="1:13" s="27" customFormat="1" x14ac:dyDescent="0.25">
      <c r="A2849"/>
      <c r="B2849"/>
      <c r="C2849"/>
      <c r="D2849"/>
      <c r="E2849"/>
      <c r="F2849" s="1"/>
      <c r="G2849"/>
      <c r="H2849"/>
      <c r="I2849"/>
      <c r="J2849" s="99"/>
      <c r="K2849" s="9"/>
      <c r="M2849" s="34"/>
    </row>
    <row r="2850" spans="1:13" s="27" customFormat="1" x14ac:dyDescent="0.25">
      <c r="A2850"/>
      <c r="B2850"/>
      <c r="C2850"/>
      <c r="D2850"/>
      <c r="E2850"/>
      <c r="F2850" s="1"/>
      <c r="G2850"/>
      <c r="H2850"/>
      <c r="I2850"/>
      <c r="J2850" s="99"/>
      <c r="K2850" s="9"/>
      <c r="M2850" s="34"/>
    </row>
    <row r="2851" spans="1:13" s="27" customFormat="1" x14ac:dyDescent="0.25">
      <c r="A2851"/>
      <c r="B2851"/>
      <c r="C2851"/>
      <c r="D2851"/>
      <c r="E2851"/>
      <c r="F2851" s="1"/>
      <c r="G2851"/>
      <c r="H2851"/>
      <c r="I2851"/>
      <c r="J2851" s="99"/>
      <c r="K2851" s="9"/>
      <c r="M2851" s="34"/>
    </row>
    <row r="2852" spans="1:13" s="27" customFormat="1" x14ac:dyDescent="0.25">
      <c r="A2852"/>
      <c r="B2852"/>
      <c r="C2852"/>
      <c r="D2852"/>
      <c r="E2852"/>
      <c r="F2852" s="1"/>
      <c r="G2852"/>
      <c r="H2852"/>
      <c r="I2852"/>
      <c r="J2852" s="99"/>
      <c r="K2852" s="9"/>
      <c r="M2852" s="34"/>
    </row>
    <row r="2853" spans="1:13" s="27" customFormat="1" x14ac:dyDescent="0.25">
      <c r="A2853"/>
      <c r="B2853"/>
      <c r="C2853"/>
      <c r="D2853"/>
      <c r="E2853"/>
      <c r="F2853" s="1"/>
      <c r="G2853"/>
      <c r="H2853"/>
      <c r="I2853"/>
      <c r="J2853" s="99"/>
      <c r="K2853" s="9"/>
      <c r="M2853" s="34"/>
    </row>
    <row r="2854" spans="1:13" s="27" customFormat="1" x14ac:dyDescent="0.25">
      <c r="A2854"/>
      <c r="B2854"/>
      <c r="C2854"/>
      <c r="D2854"/>
      <c r="E2854"/>
      <c r="F2854" s="1"/>
      <c r="G2854"/>
      <c r="H2854"/>
      <c r="I2854"/>
      <c r="J2854" s="99"/>
      <c r="K2854" s="9"/>
      <c r="M2854" s="34"/>
    </row>
    <row r="2855" spans="1:13" s="27" customFormat="1" x14ac:dyDescent="0.25">
      <c r="A2855"/>
      <c r="B2855"/>
      <c r="C2855"/>
      <c r="D2855"/>
      <c r="E2855"/>
      <c r="F2855" s="1"/>
      <c r="G2855"/>
      <c r="H2855"/>
      <c r="I2855"/>
      <c r="J2855" s="99"/>
      <c r="K2855" s="9"/>
      <c r="M2855" s="34"/>
    </row>
    <row r="2856" spans="1:13" s="27" customFormat="1" x14ac:dyDescent="0.25">
      <c r="A2856"/>
      <c r="B2856"/>
      <c r="C2856"/>
      <c r="D2856"/>
      <c r="E2856"/>
      <c r="F2856" s="1"/>
      <c r="G2856"/>
      <c r="H2856"/>
      <c r="I2856"/>
      <c r="J2856" s="99"/>
      <c r="K2856" s="9"/>
      <c r="M2856" s="34"/>
    </row>
    <row r="2857" spans="1:13" s="27" customFormat="1" x14ac:dyDescent="0.25">
      <c r="A2857"/>
      <c r="B2857"/>
      <c r="C2857"/>
      <c r="D2857"/>
      <c r="E2857"/>
      <c r="F2857" s="1"/>
      <c r="G2857"/>
      <c r="H2857"/>
      <c r="I2857"/>
      <c r="J2857" s="99"/>
      <c r="K2857" s="9"/>
      <c r="M2857" s="34"/>
    </row>
    <row r="2858" spans="1:13" s="27" customFormat="1" x14ac:dyDescent="0.25">
      <c r="A2858"/>
      <c r="B2858"/>
      <c r="C2858"/>
      <c r="D2858"/>
      <c r="E2858"/>
      <c r="F2858" s="1"/>
      <c r="G2858"/>
      <c r="H2858"/>
      <c r="I2858"/>
      <c r="J2858" s="99"/>
      <c r="K2858" s="9"/>
      <c r="M2858" s="34"/>
    </row>
    <row r="2859" spans="1:13" s="27" customFormat="1" x14ac:dyDescent="0.25">
      <c r="A2859"/>
      <c r="B2859"/>
      <c r="C2859"/>
      <c r="D2859"/>
      <c r="E2859"/>
      <c r="F2859" s="1"/>
      <c r="G2859"/>
      <c r="H2859"/>
      <c r="I2859"/>
      <c r="J2859" s="99"/>
      <c r="K2859" s="9"/>
      <c r="M2859" s="34"/>
    </row>
    <row r="2860" spans="1:13" s="27" customFormat="1" x14ac:dyDescent="0.25">
      <c r="A2860"/>
      <c r="B2860"/>
      <c r="C2860"/>
      <c r="D2860"/>
      <c r="E2860"/>
      <c r="F2860" s="1"/>
      <c r="G2860"/>
      <c r="H2860"/>
      <c r="I2860"/>
      <c r="J2860" s="99"/>
      <c r="K2860" s="9"/>
      <c r="M2860" s="34"/>
    </row>
    <row r="2861" spans="1:13" s="27" customFormat="1" x14ac:dyDescent="0.25">
      <c r="A2861"/>
      <c r="B2861"/>
      <c r="C2861"/>
      <c r="D2861"/>
      <c r="E2861"/>
      <c r="F2861" s="1"/>
      <c r="G2861"/>
      <c r="H2861"/>
      <c r="I2861"/>
      <c r="J2861" s="99"/>
      <c r="K2861" s="9"/>
      <c r="M2861" s="34"/>
    </row>
    <row r="2862" spans="1:13" s="27" customFormat="1" x14ac:dyDescent="0.25">
      <c r="A2862"/>
      <c r="B2862"/>
      <c r="C2862"/>
      <c r="D2862"/>
      <c r="E2862"/>
      <c r="F2862" s="1"/>
      <c r="G2862"/>
      <c r="H2862"/>
      <c r="I2862"/>
      <c r="J2862" s="99"/>
      <c r="K2862" s="9"/>
      <c r="M2862" s="34"/>
    </row>
    <row r="2863" spans="1:13" s="27" customFormat="1" x14ac:dyDescent="0.25">
      <c r="A2863"/>
      <c r="B2863"/>
      <c r="C2863"/>
      <c r="D2863"/>
      <c r="E2863"/>
      <c r="F2863" s="1"/>
      <c r="G2863"/>
      <c r="H2863"/>
      <c r="I2863"/>
      <c r="J2863" s="99"/>
      <c r="K2863" s="9"/>
      <c r="M2863" s="34"/>
    </row>
    <row r="2864" spans="1:13" s="27" customFormat="1" x14ac:dyDescent="0.25">
      <c r="A2864"/>
      <c r="B2864"/>
      <c r="C2864"/>
      <c r="D2864"/>
      <c r="E2864"/>
      <c r="F2864" s="1"/>
      <c r="G2864"/>
      <c r="H2864"/>
      <c r="I2864"/>
      <c r="J2864" s="99"/>
      <c r="K2864" s="9"/>
      <c r="M2864" s="34"/>
    </row>
    <row r="2865" spans="1:13" s="27" customFormat="1" x14ac:dyDescent="0.25">
      <c r="A2865"/>
      <c r="B2865"/>
      <c r="C2865"/>
      <c r="D2865"/>
      <c r="E2865"/>
      <c r="F2865" s="1"/>
      <c r="G2865"/>
      <c r="H2865"/>
      <c r="I2865"/>
      <c r="J2865" s="99"/>
      <c r="K2865" s="9"/>
      <c r="M2865" s="34"/>
    </row>
    <row r="2866" spans="1:13" s="27" customFormat="1" x14ac:dyDescent="0.25">
      <c r="A2866"/>
      <c r="B2866"/>
      <c r="C2866"/>
      <c r="D2866"/>
      <c r="E2866"/>
      <c r="F2866" s="1"/>
      <c r="G2866"/>
      <c r="H2866"/>
      <c r="I2866"/>
      <c r="J2866" s="99"/>
      <c r="K2866" s="9"/>
      <c r="M2866" s="34"/>
    </row>
    <row r="2867" spans="1:13" s="27" customFormat="1" x14ac:dyDescent="0.25">
      <c r="A2867"/>
      <c r="B2867"/>
      <c r="C2867"/>
      <c r="D2867"/>
      <c r="E2867"/>
      <c r="F2867" s="1"/>
      <c r="G2867"/>
      <c r="H2867"/>
      <c r="I2867"/>
      <c r="J2867" s="99"/>
      <c r="K2867" s="9"/>
      <c r="M2867" s="34"/>
    </row>
    <row r="2868" spans="1:13" s="27" customFormat="1" x14ac:dyDescent="0.25">
      <c r="A2868"/>
      <c r="B2868"/>
      <c r="C2868"/>
      <c r="D2868"/>
      <c r="E2868"/>
      <c r="F2868" s="1"/>
      <c r="G2868"/>
      <c r="H2868"/>
      <c r="I2868"/>
      <c r="J2868" s="99"/>
      <c r="K2868" s="9"/>
      <c r="M2868" s="34"/>
    </row>
    <row r="2869" spans="1:13" s="27" customFormat="1" x14ac:dyDescent="0.25">
      <c r="A2869"/>
      <c r="B2869"/>
      <c r="C2869"/>
      <c r="D2869"/>
      <c r="E2869"/>
      <c r="F2869" s="1"/>
      <c r="G2869"/>
      <c r="H2869"/>
      <c r="I2869"/>
      <c r="J2869" s="99"/>
      <c r="K2869" s="9"/>
      <c r="M2869" s="34"/>
    </row>
    <row r="2870" spans="1:13" s="27" customFormat="1" x14ac:dyDescent="0.25">
      <c r="A2870"/>
      <c r="B2870"/>
      <c r="C2870"/>
      <c r="D2870"/>
      <c r="E2870"/>
      <c r="F2870" s="1"/>
      <c r="G2870"/>
      <c r="H2870"/>
      <c r="I2870"/>
      <c r="J2870" s="99"/>
      <c r="K2870" s="9"/>
      <c r="M2870" s="34"/>
    </row>
    <row r="2871" spans="1:13" s="27" customFormat="1" x14ac:dyDescent="0.25">
      <c r="A2871"/>
      <c r="B2871"/>
      <c r="C2871"/>
      <c r="D2871"/>
      <c r="E2871"/>
      <c r="F2871" s="1"/>
      <c r="G2871"/>
      <c r="H2871"/>
      <c r="I2871"/>
      <c r="J2871" s="99"/>
      <c r="K2871" s="9"/>
      <c r="M2871" s="34"/>
    </row>
    <row r="2872" spans="1:13" s="27" customFormat="1" x14ac:dyDescent="0.25">
      <c r="A2872"/>
      <c r="B2872"/>
      <c r="C2872"/>
      <c r="D2872"/>
      <c r="E2872"/>
      <c r="F2872" s="1"/>
      <c r="G2872"/>
      <c r="H2872"/>
      <c r="I2872"/>
      <c r="J2872" s="99"/>
      <c r="K2872" s="9"/>
      <c r="M2872" s="34"/>
    </row>
    <row r="2873" spans="1:13" s="27" customFormat="1" x14ac:dyDescent="0.25">
      <c r="A2873"/>
      <c r="B2873"/>
      <c r="C2873"/>
      <c r="D2873"/>
      <c r="E2873"/>
      <c r="F2873" s="1"/>
      <c r="G2873"/>
      <c r="H2873"/>
      <c r="I2873"/>
      <c r="J2873" s="99"/>
      <c r="K2873" s="9"/>
      <c r="M2873" s="34"/>
    </row>
    <row r="2874" spans="1:13" s="27" customFormat="1" x14ac:dyDescent="0.25">
      <c r="A2874"/>
      <c r="B2874"/>
      <c r="C2874"/>
      <c r="D2874"/>
      <c r="E2874"/>
      <c r="F2874" s="1"/>
      <c r="G2874"/>
      <c r="H2874"/>
      <c r="I2874"/>
      <c r="J2874" s="99"/>
      <c r="K2874" s="9"/>
      <c r="M2874" s="34"/>
    </row>
    <row r="2875" spans="1:13" s="27" customFormat="1" x14ac:dyDescent="0.25">
      <c r="A2875"/>
      <c r="B2875"/>
      <c r="C2875"/>
      <c r="D2875"/>
      <c r="E2875"/>
      <c r="F2875" s="1"/>
      <c r="G2875"/>
      <c r="H2875"/>
      <c r="I2875"/>
      <c r="J2875" s="99"/>
      <c r="K2875" s="9"/>
      <c r="M2875" s="34"/>
    </row>
    <row r="2876" spans="1:13" s="27" customFormat="1" x14ac:dyDescent="0.25">
      <c r="A2876"/>
      <c r="B2876"/>
      <c r="C2876"/>
      <c r="D2876"/>
      <c r="E2876"/>
      <c r="F2876" s="1"/>
      <c r="G2876"/>
      <c r="H2876"/>
      <c r="I2876"/>
      <c r="J2876" s="99"/>
      <c r="K2876" s="9"/>
      <c r="M2876" s="34"/>
    </row>
    <row r="2877" spans="1:13" s="27" customFormat="1" x14ac:dyDescent="0.25">
      <c r="A2877"/>
      <c r="B2877"/>
      <c r="C2877"/>
      <c r="D2877"/>
      <c r="E2877"/>
      <c r="F2877" s="1"/>
      <c r="G2877"/>
      <c r="H2877"/>
      <c r="I2877"/>
      <c r="J2877" s="99"/>
      <c r="K2877" s="9"/>
      <c r="M2877" s="34"/>
    </row>
    <row r="2878" spans="1:13" s="27" customFormat="1" x14ac:dyDescent="0.25">
      <c r="A2878"/>
      <c r="B2878"/>
      <c r="C2878"/>
      <c r="D2878"/>
      <c r="E2878"/>
      <c r="F2878" s="1"/>
      <c r="G2878"/>
      <c r="H2878"/>
      <c r="I2878"/>
      <c r="J2878" s="99"/>
      <c r="K2878" s="9"/>
      <c r="M2878" s="34"/>
    </row>
    <row r="2879" spans="1:13" s="27" customFormat="1" x14ac:dyDescent="0.25">
      <c r="A2879"/>
      <c r="B2879"/>
      <c r="C2879"/>
      <c r="D2879"/>
      <c r="E2879"/>
      <c r="F2879" s="1"/>
      <c r="G2879"/>
      <c r="H2879"/>
      <c r="I2879"/>
      <c r="J2879" s="99"/>
      <c r="K2879" s="9"/>
      <c r="M2879" s="34"/>
    </row>
    <row r="2880" spans="1:13" s="27" customFormat="1" ht="13.5" customHeight="1" x14ac:dyDescent="0.25">
      <c r="A2880"/>
      <c r="B2880"/>
      <c r="C2880"/>
      <c r="D2880"/>
      <c r="E2880"/>
      <c r="F2880" s="1"/>
      <c r="G2880"/>
      <c r="H2880"/>
      <c r="I2880"/>
      <c r="J2880" s="99"/>
      <c r="K2880" s="9"/>
      <c r="M2880" s="34"/>
    </row>
    <row r="2881" spans="1:13" s="27" customFormat="1" hidden="1" x14ac:dyDescent="0.25">
      <c r="A2881"/>
      <c r="B2881"/>
      <c r="C2881"/>
      <c r="D2881"/>
      <c r="E2881"/>
      <c r="F2881" s="1"/>
      <c r="G2881"/>
      <c r="H2881"/>
      <c r="I2881"/>
      <c r="J2881" s="99"/>
      <c r="K2881" s="9"/>
      <c r="M2881" s="34"/>
    </row>
    <row r="2882" spans="1:13" s="27" customFormat="1" hidden="1" x14ac:dyDescent="0.25">
      <c r="A2882"/>
      <c r="B2882"/>
      <c r="C2882"/>
      <c r="D2882"/>
      <c r="E2882"/>
      <c r="F2882" s="1"/>
      <c r="G2882"/>
      <c r="H2882"/>
      <c r="I2882"/>
      <c r="J2882" s="99"/>
      <c r="K2882" s="9"/>
      <c r="M2882" s="34"/>
    </row>
    <row r="2883" spans="1:13" s="27" customFormat="1" hidden="1" x14ac:dyDescent="0.25">
      <c r="A2883"/>
      <c r="B2883"/>
      <c r="C2883"/>
      <c r="D2883"/>
      <c r="E2883"/>
      <c r="F2883" s="1"/>
      <c r="G2883"/>
      <c r="H2883"/>
      <c r="I2883"/>
      <c r="J2883" s="99"/>
      <c r="K2883" s="9"/>
      <c r="M2883" s="34"/>
    </row>
    <row r="2884" spans="1:13" s="27" customFormat="1" x14ac:dyDescent="0.25">
      <c r="A2884"/>
      <c r="B2884"/>
      <c r="C2884"/>
      <c r="D2884"/>
      <c r="E2884"/>
      <c r="F2884" s="1"/>
      <c r="G2884"/>
      <c r="H2884"/>
      <c r="I2884"/>
      <c r="J2884" s="99"/>
      <c r="K2884" s="9"/>
      <c r="M2884" s="34"/>
    </row>
    <row r="2885" spans="1:13" s="27" customFormat="1" x14ac:dyDescent="0.25">
      <c r="A2885"/>
      <c r="B2885"/>
      <c r="C2885"/>
      <c r="D2885"/>
      <c r="E2885"/>
      <c r="F2885" s="1"/>
      <c r="G2885"/>
      <c r="H2885"/>
      <c r="I2885"/>
      <c r="J2885" s="99"/>
      <c r="K2885" s="9"/>
      <c r="M2885" s="34"/>
    </row>
    <row r="2886" spans="1:13" s="27" customFormat="1" x14ac:dyDescent="0.25">
      <c r="A2886"/>
      <c r="B2886"/>
      <c r="C2886"/>
      <c r="D2886"/>
      <c r="E2886"/>
      <c r="F2886" s="1"/>
      <c r="G2886"/>
      <c r="H2886"/>
      <c r="I2886"/>
      <c r="J2886" s="99"/>
      <c r="K2886" s="9"/>
      <c r="M2886" s="34"/>
    </row>
    <row r="2887" spans="1:13" s="27" customFormat="1" x14ac:dyDescent="0.25">
      <c r="A2887"/>
      <c r="B2887"/>
      <c r="C2887"/>
      <c r="D2887"/>
      <c r="E2887"/>
      <c r="F2887" s="1"/>
      <c r="G2887"/>
      <c r="H2887"/>
      <c r="I2887"/>
      <c r="J2887" s="99"/>
      <c r="K2887" s="9"/>
      <c r="M2887" s="34"/>
    </row>
    <row r="2888" spans="1:13" s="27" customFormat="1" x14ac:dyDescent="0.25">
      <c r="A2888"/>
      <c r="B2888"/>
      <c r="C2888"/>
      <c r="D2888"/>
      <c r="E2888"/>
      <c r="F2888" s="1"/>
      <c r="G2888"/>
      <c r="H2888"/>
      <c r="I2888"/>
      <c r="J2888" s="99"/>
      <c r="K2888" s="9"/>
      <c r="M2888" s="34"/>
    </row>
    <row r="2889" spans="1:13" s="27" customFormat="1" x14ac:dyDescent="0.25">
      <c r="A2889"/>
      <c r="B2889"/>
      <c r="C2889"/>
      <c r="D2889"/>
      <c r="E2889"/>
      <c r="F2889" s="1"/>
      <c r="G2889"/>
      <c r="H2889"/>
      <c r="I2889"/>
      <c r="J2889" s="99"/>
      <c r="K2889" s="9"/>
      <c r="M2889" s="34"/>
    </row>
    <row r="2890" spans="1:13" s="27" customFormat="1" hidden="1" x14ac:dyDescent="0.25">
      <c r="A2890"/>
      <c r="B2890"/>
      <c r="C2890"/>
      <c r="D2890"/>
      <c r="E2890"/>
      <c r="F2890" s="1"/>
      <c r="G2890"/>
      <c r="H2890"/>
      <c r="I2890"/>
      <c r="J2890" s="99"/>
      <c r="K2890" s="9"/>
      <c r="M2890" s="34"/>
    </row>
    <row r="2891" spans="1:13" s="27" customFormat="1" x14ac:dyDescent="0.25">
      <c r="A2891"/>
      <c r="B2891"/>
      <c r="C2891"/>
      <c r="D2891"/>
      <c r="E2891"/>
      <c r="F2891" s="1"/>
      <c r="G2891"/>
      <c r="H2891"/>
      <c r="I2891"/>
      <c r="J2891" s="99"/>
      <c r="K2891" s="9"/>
      <c r="M2891" s="34"/>
    </row>
    <row r="2892" spans="1:13" s="27" customFormat="1" x14ac:dyDescent="0.25">
      <c r="A2892"/>
      <c r="B2892"/>
      <c r="C2892"/>
      <c r="D2892"/>
      <c r="E2892"/>
      <c r="F2892" s="1"/>
      <c r="G2892"/>
      <c r="H2892"/>
      <c r="I2892"/>
      <c r="J2892" s="99"/>
      <c r="K2892" s="9"/>
      <c r="M2892" s="34"/>
    </row>
    <row r="2893" spans="1:13" s="27" customFormat="1" x14ac:dyDescent="0.25">
      <c r="A2893"/>
      <c r="B2893"/>
      <c r="C2893"/>
      <c r="D2893"/>
      <c r="E2893"/>
      <c r="F2893" s="1"/>
      <c r="G2893"/>
      <c r="H2893"/>
      <c r="I2893"/>
      <c r="J2893" s="99"/>
      <c r="K2893" s="9"/>
      <c r="M2893" s="34"/>
    </row>
    <row r="2894" spans="1:13" s="27" customFormat="1" x14ac:dyDescent="0.25">
      <c r="A2894"/>
      <c r="B2894"/>
      <c r="C2894"/>
      <c r="D2894"/>
      <c r="E2894"/>
      <c r="F2894" s="1"/>
      <c r="G2894"/>
      <c r="H2894"/>
      <c r="I2894"/>
      <c r="J2894" s="99"/>
      <c r="K2894" s="9"/>
      <c r="M2894" s="34"/>
    </row>
    <row r="2895" spans="1:13" s="27" customFormat="1" x14ac:dyDescent="0.25">
      <c r="A2895"/>
      <c r="B2895"/>
      <c r="C2895"/>
      <c r="D2895"/>
      <c r="E2895"/>
      <c r="F2895" s="1"/>
      <c r="G2895"/>
      <c r="H2895"/>
      <c r="I2895"/>
      <c r="J2895" s="99"/>
      <c r="K2895" s="9"/>
      <c r="M2895" s="34"/>
    </row>
    <row r="2896" spans="1:13" s="27" customFormat="1" x14ac:dyDescent="0.25">
      <c r="A2896"/>
      <c r="B2896"/>
      <c r="C2896"/>
      <c r="D2896"/>
      <c r="E2896"/>
      <c r="F2896" s="1"/>
      <c r="G2896"/>
      <c r="H2896"/>
      <c r="I2896"/>
      <c r="J2896" s="99"/>
      <c r="K2896" s="9"/>
      <c r="M2896" s="34"/>
    </row>
    <row r="2897" spans="1:13" s="27" customFormat="1" x14ac:dyDescent="0.25">
      <c r="A2897"/>
      <c r="B2897"/>
      <c r="C2897"/>
      <c r="D2897"/>
      <c r="E2897"/>
      <c r="F2897" s="1"/>
      <c r="G2897"/>
      <c r="H2897"/>
      <c r="I2897"/>
      <c r="J2897" s="99"/>
      <c r="K2897" s="9"/>
      <c r="M2897" s="34"/>
    </row>
    <row r="2898" spans="1:13" s="27" customFormat="1" x14ac:dyDescent="0.25">
      <c r="A2898"/>
      <c r="B2898"/>
      <c r="C2898"/>
      <c r="D2898"/>
      <c r="E2898"/>
      <c r="F2898" s="1"/>
      <c r="G2898"/>
      <c r="H2898"/>
      <c r="I2898"/>
      <c r="J2898" s="99"/>
      <c r="K2898" s="9"/>
      <c r="M2898" s="34"/>
    </row>
    <row r="2899" spans="1:13" s="27" customFormat="1" x14ac:dyDescent="0.25">
      <c r="A2899"/>
      <c r="B2899"/>
      <c r="C2899"/>
      <c r="D2899"/>
      <c r="E2899"/>
      <c r="F2899" s="1"/>
      <c r="G2899"/>
      <c r="H2899"/>
      <c r="I2899"/>
      <c r="J2899" s="99"/>
      <c r="K2899" s="9"/>
      <c r="M2899" s="34"/>
    </row>
    <row r="2900" spans="1:13" s="27" customFormat="1" x14ac:dyDescent="0.25">
      <c r="A2900"/>
      <c r="B2900"/>
      <c r="C2900"/>
      <c r="D2900"/>
      <c r="E2900"/>
      <c r="F2900" s="1"/>
      <c r="G2900"/>
      <c r="H2900"/>
      <c r="I2900"/>
      <c r="J2900" s="99"/>
      <c r="K2900" s="9"/>
      <c r="M2900" s="34"/>
    </row>
    <row r="2901" spans="1:13" s="27" customFormat="1" x14ac:dyDescent="0.25">
      <c r="A2901"/>
      <c r="B2901"/>
      <c r="C2901"/>
      <c r="D2901"/>
      <c r="E2901"/>
      <c r="F2901" s="1"/>
      <c r="G2901"/>
      <c r="H2901"/>
      <c r="I2901"/>
      <c r="J2901" s="99"/>
      <c r="K2901" s="9"/>
      <c r="M2901" s="34"/>
    </row>
    <row r="2902" spans="1:13" s="27" customFormat="1" x14ac:dyDescent="0.25">
      <c r="A2902"/>
      <c r="B2902"/>
      <c r="C2902"/>
      <c r="D2902"/>
      <c r="E2902"/>
      <c r="F2902" s="1"/>
      <c r="G2902"/>
      <c r="H2902"/>
      <c r="I2902"/>
      <c r="J2902" s="99"/>
      <c r="K2902" s="9"/>
      <c r="M2902" s="34"/>
    </row>
    <row r="2903" spans="1:13" s="27" customFormat="1" x14ac:dyDescent="0.25">
      <c r="A2903"/>
      <c r="B2903"/>
      <c r="C2903"/>
      <c r="D2903"/>
      <c r="E2903"/>
      <c r="F2903" s="1"/>
      <c r="G2903"/>
      <c r="H2903"/>
      <c r="I2903"/>
      <c r="J2903" s="99"/>
      <c r="K2903" s="9"/>
      <c r="M2903" s="34"/>
    </row>
    <row r="2904" spans="1:13" s="27" customFormat="1" x14ac:dyDescent="0.25">
      <c r="A2904"/>
      <c r="B2904"/>
      <c r="C2904"/>
      <c r="D2904"/>
      <c r="E2904"/>
      <c r="F2904" s="1"/>
      <c r="G2904"/>
      <c r="H2904"/>
      <c r="I2904"/>
      <c r="J2904" s="99"/>
      <c r="K2904" s="9"/>
      <c r="M2904" s="34"/>
    </row>
    <row r="2905" spans="1:13" s="27" customFormat="1" x14ac:dyDescent="0.25">
      <c r="A2905"/>
      <c r="B2905"/>
      <c r="C2905"/>
      <c r="D2905"/>
      <c r="E2905"/>
      <c r="F2905" s="1"/>
      <c r="G2905"/>
      <c r="H2905"/>
      <c r="I2905"/>
      <c r="J2905" s="99"/>
      <c r="K2905" s="9"/>
      <c r="M2905" s="34"/>
    </row>
    <row r="2906" spans="1:13" s="27" customFormat="1" x14ac:dyDescent="0.25">
      <c r="A2906"/>
      <c r="B2906"/>
      <c r="C2906"/>
      <c r="D2906"/>
      <c r="E2906"/>
      <c r="F2906" s="1"/>
      <c r="G2906"/>
      <c r="H2906"/>
      <c r="I2906"/>
      <c r="J2906" s="99"/>
      <c r="K2906" s="9"/>
      <c r="M2906" s="34"/>
    </row>
    <row r="2907" spans="1:13" s="27" customFormat="1" x14ac:dyDescent="0.25">
      <c r="A2907"/>
      <c r="B2907"/>
      <c r="C2907"/>
      <c r="D2907"/>
      <c r="E2907"/>
      <c r="F2907" s="1"/>
      <c r="G2907"/>
      <c r="H2907"/>
      <c r="I2907"/>
      <c r="J2907" s="99"/>
      <c r="K2907" s="9"/>
      <c r="M2907" s="34"/>
    </row>
    <row r="2908" spans="1:13" s="27" customFormat="1" x14ac:dyDescent="0.25">
      <c r="A2908"/>
      <c r="B2908"/>
      <c r="C2908"/>
      <c r="D2908"/>
      <c r="E2908"/>
      <c r="F2908" s="1"/>
      <c r="G2908"/>
      <c r="H2908"/>
      <c r="I2908"/>
      <c r="J2908" s="99"/>
      <c r="K2908" s="9"/>
      <c r="M2908" s="34"/>
    </row>
    <row r="2909" spans="1:13" s="27" customFormat="1" x14ac:dyDescent="0.25">
      <c r="A2909"/>
      <c r="B2909"/>
      <c r="C2909"/>
      <c r="D2909"/>
      <c r="E2909"/>
      <c r="F2909" s="1"/>
      <c r="G2909"/>
      <c r="H2909"/>
      <c r="I2909"/>
      <c r="J2909" s="99"/>
      <c r="K2909" s="9"/>
      <c r="M2909" s="34"/>
    </row>
    <row r="2910" spans="1:13" s="27" customFormat="1" x14ac:dyDescent="0.25">
      <c r="A2910"/>
      <c r="B2910"/>
      <c r="C2910"/>
      <c r="D2910"/>
      <c r="E2910"/>
      <c r="F2910" s="1"/>
      <c r="G2910"/>
      <c r="H2910"/>
      <c r="I2910"/>
      <c r="J2910" s="99"/>
      <c r="K2910" s="9"/>
      <c r="M2910" s="34"/>
    </row>
    <row r="2911" spans="1:13" s="27" customFormat="1" x14ac:dyDescent="0.25">
      <c r="A2911"/>
      <c r="B2911"/>
      <c r="C2911"/>
      <c r="D2911"/>
      <c r="E2911"/>
      <c r="F2911" s="1"/>
      <c r="G2911"/>
      <c r="H2911"/>
      <c r="I2911"/>
      <c r="J2911" s="99"/>
      <c r="K2911" s="9"/>
      <c r="M2911" s="34"/>
    </row>
    <row r="2912" spans="1:13" s="27" customFormat="1" x14ac:dyDescent="0.25">
      <c r="A2912"/>
      <c r="B2912"/>
      <c r="C2912"/>
      <c r="D2912"/>
      <c r="E2912"/>
      <c r="F2912" s="1"/>
      <c r="G2912"/>
      <c r="H2912"/>
      <c r="I2912"/>
      <c r="J2912" s="99"/>
      <c r="K2912" s="9"/>
      <c r="M2912" s="34"/>
    </row>
    <row r="2913" spans="1:13" s="27" customFormat="1" x14ac:dyDescent="0.25">
      <c r="A2913"/>
      <c r="B2913"/>
      <c r="C2913"/>
      <c r="D2913"/>
      <c r="E2913"/>
      <c r="F2913" s="1"/>
      <c r="G2913"/>
      <c r="H2913"/>
      <c r="I2913"/>
      <c r="J2913" s="99"/>
      <c r="K2913" s="9"/>
      <c r="M2913" s="34"/>
    </row>
    <row r="2914" spans="1:13" s="27" customFormat="1" x14ac:dyDescent="0.25">
      <c r="A2914"/>
      <c r="B2914"/>
      <c r="C2914"/>
      <c r="D2914"/>
      <c r="E2914"/>
      <c r="F2914" s="1"/>
      <c r="G2914"/>
      <c r="H2914"/>
      <c r="I2914"/>
      <c r="J2914" s="99"/>
      <c r="K2914" s="9"/>
      <c r="M2914" s="34"/>
    </row>
    <row r="2915" spans="1:13" s="27" customFormat="1" hidden="1" x14ac:dyDescent="0.25">
      <c r="A2915"/>
      <c r="B2915"/>
      <c r="C2915"/>
      <c r="D2915"/>
      <c r="E2915"/>
      <c r="F2915" s="1"/>
      <c r="G2915"/>
      <c r="H2915"/>
      <c r="I2915"/>
      <c r="J2915" s="99"/>
      <c r="K2915" s="9"/>
      <c r="M2915" s="34"/>
    </row>
    <row r="2916" spans="1:13" s="27" customFormat="1" hidden="1" x14ac:dyDescent="0.25">
      <c r="A2916"/>
      <c r="B2916"/>
      <c r="C2916"/>
      <c r="D2916"/>
      <c r="E2916"/>
      <c r="F2916" s="1"/>
      <c r="G2916"/>
      <c r="H2916"/>
      <c r="I2916"/>
      <c r="J2916" s="99"/>
      <c r="K2916" s="9"/>
      <c r="M2916" s="34"/>
    </row>
    <row r="2917" spans="1:13" s="27" customFormat="1" x14ac:dyDescent="0.25">
      <c r="A2917"/>
      <c r="B2917"/>
      <c r="C2917"/>
      <c r="D2917"/>
      <c r="E2917"/>
      <c r="F2917" s="1"/>
      <c r="G2917"/>
      <c r="H2917"/>
      <c r="I2917"/>
      <c r="J2917" s="99"/>
      <c r="K2917" s="9"/>
      <c r="M2917" s="34"/>
    </row>
    <row r="2933" spans="1:13" s="9" customFormat="1" x14ac:dyDescent="0.25">
      <c r="A2933"/>
      <c r="B2933"/>
      <c r="C2933"/>
      <c r="D2933"/>
      <c r="E2933"/>
      <c r="F2933" s="1"/>
      <c r="G2933"/>
      <c r="H2933"/>
      <c r="I2933"/>
      <c r="J2933" s="99"/>
      <c r="M2933" s="10"/>
    </row>
    <row r="2934" spans="1:13" s="9" customFormat="1" x14ac:dyDescent="0.25">
      <c r="A2934"/>
      <c r="B2934"/>
      <c r="C2934"/>
      <c r="D2934"/>
      <c r="E2934"/>
      <c r="F2934" s="1"/>
      <c r="G2934"/>
      <c r="H2934"/>
      <c r="I2934"/>
      <c r="J2934" s="99"/>
      <c r="M2934" s="10"/>
    </row>
    <row r="2938" spans="1:13" s="23" customFormat="1" x14ac:dyDescent="0.25">
      <c r="A2938"/>
      <c r="B2938"/>
      <c r="C2938"/>
      <c r="D2938"/>
      <c r="E2938"/>
      <c r="F2938" s="1"/>
      <c r="G2938"/>
      <c r="H2938"/>
      <c r="I2938"/>
      <c r="J2938" s="99"/>
      <c r="K2938" s="9"/>
      <c r="M2938" s="255"/>
    </row>
    <row r="2939" spans="1:13" s="23" customFormat="1" x14ac:dyDescent="0.25">
      <c r="A2939"/>
      <c r="B2939"/>
      <c r="C2939"/>
      <c r="D2939"/>
      <c r="E2939"/>
      <c r="F2939" s="1"/>
      <c r="G2939"/>
      <c r="H2939"/>
      <c r="I2939"/>
      <c r="J2939" s="99"/>
      <c r="K2939" s="9"/>
      <c r="M2939" s="255"/>
    </row>
    <row r="2940" spans="1:13" s="23" customFormat="1" x14ac:dyDescent="0.25">
      <c r="A2940"/>
      <c r="B2940"/>
      <c r="C2940"/>
      <c r="D2940"/>
      <c r="E2940"/>
      <c r="F2940" s="1"/>
      <c r="G2940"/>
      <c r="H2940"/>
      <c r="I2940"/>
      <c r="J2940" s="99"/>
      <c r="K2940" s="9"/>
      <c r="M2940" s="255"/>
    </row>
    <row r="2941" spans="1:13" s="23" customFormat="1" x14ac:dyDescent="0.25">
      <c r="A2941"/>
      <c r="B2941"/>
      <c r="C2941"/>
      <c r="D2941"/>
      <c r="E2941"/>
      <c r="F2941" s="1"/>
      <c r="G2941"/>
      <c r="H2941"/>
      <c r="I2941"/>
      <c r="J2941" s="99"/>
      <c r="K2941" s="9"/>
      <c r="M2941" s="255"/>
    </row>
    <row r="2942" spans="1:13" s="23" customFormat="1" x14ac:dyDescent="0.25">
      <c r="A2942"/>
      <c r="B2942"/>
      <c r="C2942"/>
      <c r="D2942"/>
      <c r="E2942"/>
      <c r="F2942" s="1"/>
      <c r="G2942"/>
      <c r="H2942"/>
      <c r="I2942"/>
      <c r="J2942" s="99"/>
      <c r="K2942" s="9"/>
      <c r="M2942" s="255"/>
    </row>
    <row r="2943" spans="1:13" s="23" customFormat="1" x14ac:dyDescent="0.25">
      <c r="A2943"/>
      <c r="B2943"/>
      <c r="C2943"/>
      <c r="D2943"/>
      <c r="E2943"/>
      <c r="F2943" s="1"/>
      <c r="G2943"/>
      <c r="H2943"/>
      <c r="I2943"/>
      <c r="J2943" s="99"/>
      <c r="K2943" s="9"/>
      <c r="M2943" s="255"/>
    </row>
    <row r="2944" spans="1:13" s="23" customFormat="1" x14ac:dyDescent="0.25">
      <c r="A2944"/>
      <c r="B2944"/>
      <c r="C2944"/>
      <c r="D2944"/>
      <c r="E2944"/>
      <c r="F2944" s="1"/>
      <c r="G2944"/>
      <c r="H2944"/>
      <c r="I2944"/>
      <c r="J2944" s="99"/>
      <c r="K2944" s="9"/>
      <c r="M2944" s="255"/>
    </row>
    <row r="2945" spans="1:13" s="23" customFormat="1" x14ac:dyDescent="0.25">
      <c r="A2945"/>
      <c r="B2945"/>
      <c r="C2945"/>
      <c r="D2945"/>
      <c r="E2945"/>
      <c r="F2945" s="1"/>
      <c r="G2945"/>
      <c r="H2945"/>
      <c r="I2945"/>
      <c r="J2945" s="99"/>
      <c r="K2945" s="9"/>
      <c r="M2945" s="255"/>
    </row>
  </sheetData>
  <mergeCells count="17">
    <mergeCell ref="A5:K5"/>
    <mergeCell ref="B20:E20"/>
    <mergeCell ref="B21:E21"/>
    <mergeCell ref="B25:E25"/>
    <mergeCell ref="B26:E26"/>
    <mergeCell ref="A6:K6"/>
    <mergeCell ref="A10:K10"/>
    <mergeCell ref="B17:E17"/>
    <mergeCell ref="B963:C963"/>
    <mergeCell ref="B1010:D1010"/>
    <mergeCell ref="A1020:K1020"/>
    <mergeCell ref="E1666:H1666"/>
    <mergeCell ref="A7:J7"/>
    <mergeCell ref="B64:D64"/>
    <mergeCell ref="A920:F920"/>
    <mergeCell ref="B941:D941"/>
    <mergeCell ref="B66:D66"/>
  </mergeCells>
  <phoneticPr fontId="2" type="noConversion"/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workbookViewId="0">
      <selection activeCell="H22" sqref="H22"/>
    </sheetView>
  </sheetViews>
  <sheetFormatPr defaultRowHeight="13.2" x14ac:dyDescent="0.25"/>
  <cols>
    <col min="1" max="1" width="6.6640625" customWidth="1"/>
    <col min="3" max="3" width="20.44140625" customWidth="1"/>
    <col min="5" max="5" width="17.44140625" customWidth="1"/>
    <col min="8" max="8" width="11.33203125" customWidth="1"/>
  </cols>
  <sheetData>
    <row r="2" spans="1:11" s="3" customFormat="1" x14ac:dyDescent="0.25">
      <c r="A2" s="3" t="s">
        <v>488</v>
      </c>
    </row>
    <row r="3" spans="1:11" s="3" customFormat="1" x14ac:dyDescent="0.25">
      <c r="A3" s="3" t="s">
        <v>489</v>
      </c>
    </row>
    <row r="4" spans="1:11" s="3" customFormat="1" x14ac:dyDescent="0.25">
      <c r="A4" s="3" t="s">
        <v>490</v>
      </c>
    </row>
    <row r="5" spans="1:11" s="3" customFormat="1" x14ac:dyDescent="0.25">
      <c r="A5" s="3" t="s">
        <v>737</v>
      </c>
    </row>
    <row r="6" spans="1:11" s="3" customFormat="1" x14ac:dyDescent="0.25"/>
    <row r="7" spans="1:11" s="3" customFormat="1" x14ac:dyDescent="0.25">
      <c r="A7" s="3" t="s">
        <v>708</v>
      </c>
    </row>
    <row r="8" spans="1:11" s="3" customFormat="1" x14ac:dyDescent="0.25">
      <c r="A8" s="3" t="s">
        <v>738</v>
      </c>
    </row>
    <row r="9" spans="1:11" s="3" customFormat="1" x14ac:dyDescent="0.25">
      <c r="A9" s="3" t="s">
        <v>734</v>
      </c>
    </row>
    <row r="11" spans="1:11" ht="17.399999999999999" x14ac:dyDescent="0.3">
      <c r="A11" s="299" t="s">
        <v>742</v>
      </c>
      <c r="B11" s="299"/>
      <c r="C11" s="299"/>
      <c r="D11" s="299"/>
      <c r="E11" s="299"/>
      <c r="F11" s="299"/>
      <c r="G11" s="299"/>
      <c r="H11" s="299"/>
      <c r="I11" s="299"/>
      <c r="J11" s="299"/>
      <c r="K11" s="299"/>
    </row>
    <row r="12" spans="1:11" ht="17.399999999999999" x14ac:dyDescent="0.3">
      <c r="A12" s="299" t="s">
        <v>598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</row>
    <row r="14" spans="1:11" x14ac:dyDescent="0.25">
      <c r="A14" s="72"/>
      <c r="B14" s="72"/>
      <c r="C14" s="72"/>
      <c r="D14" s="72"/>
      <c r="E14" s="72"/>
      <c r="F14" s="72"/>
      <c r="G14" s="72"/>
      <c r="H14" s="72"/>
    </row>
    <row r="15" spans="1:11" x14ac:dyDescent="0.25">
      <c r="A15" s="237" t="s">
        <v>171</v>
      </c>
      <c r="B15" s="300" t="s">
        <v>172</v>
      </c>
      <c r="C15" s="302"/>
      <c r="D15" s="300" t="s">
        <v>173</v>
      </c>
      <c r="E15" s="302"/>
      <c r="F15" s="237" t="s">
        <v>174</v>
      </c>
      <c r="G15" s="300" t="s">
        <v>175</v>
      </c>
      <c r="H15" s="301"/>
      <c r="I15" s="3"/>
      <c r="J15" s="3"/>
      <c r="K15" s="3"/>
    </row>
    <row r="16" spans="1:11" x14ac:dyDescent="0.25">
      <c r="A16" s="72"/>
      <c r="B16" s="72"/>
      <c r="C16" s="72"/>
      <c r="D16" s="72"/>
      <c r="E16" s="72"/>
      <c r="F16" s="72"/>
      <c r="G16" s="72"/>
      <c r="H16" s="72"/>
    </row>
    <row r="17" spans="1:8" x14ac:dyDescent="0.25">
      <c r="A17" s="72"/>
      <c r="B17" s="72"/>
      <c r="C17" s="72"/>
      <c r="D17" s="72"/>
      <c r="E17" s="72"/>
      <c r="F17" s="72"/>
      <c r="G17" s="72"/>
      <c r="H17" s="72"/>
    </row>
    <row r="18" spans="1:8" s="3" customFormat="1" x14ac:dyDescent="0.25">
      <c r="A18" s="73"/>
      <c r="B18" s="73"/>
      <c r="C18" s="73"/>
      <c r="D18" s="73"/>
      <c r="E18" s="73" t="s">
        <v>176</v>
      </c>
      <c r="F18" s="74">
        <v>0</v>
      </c>
      <c r="G18" s="73"/>
      <c r="H18" s="73"/>
    </row>
    <row r="20" spans="1:8" x14ac:dyDescent="0.25">
      <c r="A20" s="99" t="s">
        <v>746</v>
      </c>
    </row>
    <row r="21" spans="1:8" x14ac:dyDescent="0.25">
      <c r="A21" s="99" t="s">
        <v>748</v>
      </c>
    </row>
    <row r="22" spans="1:8" x14ac:dyDescent="0.25">
      <c r="A22" s="99"/>
    </row>
    <row r="24" spans="1:8" x14ac:dyDescent="0.25">
      <c r="F24" s="99" t="s">
        <v>735</v>
      </c>
    </row>
    <row r="26" spans="1:8" x14ac:dyDescent="0.25">
      <c r="F26" s="99" t="s">
        <v>736</v>
      </c>
    </row>
  </sheetData>
  <mergeCells count="5">
    <mergeCell ref="A11:K11"/>
    <mergeCell ref="A12:K12"/>
    <mergeCell ref="G15:H15"/>
    <mergeCell ref="B15:C15"/>
    <mergeCell ref="D15:E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4" sqref="B4"/>
    </sheetView>
  </sheetViews>
  <sheetFormatPr defaultColWidth="9.109375" defaultRowHeight="13.2" x14ac:dyDescent="0.25"/>
  <cols>
    <col min="1" max="1" width="9.109375" style="75"/>
    <col min="2" max="2" width="30.44140625" style="75" customWidth="1"/>
    <col min="3" max="3" width="17.6640625" style="75" customWidth="1"/>
    <col min="4" max="4" width="22.44140625" style="75" customWidth="1"/>
    <col min="5" max="5" width="44.88671875" style="75" customWidth="1"/>
    <col min="6" max="16384" width="9.109375" style="75"/>
  </cols>
  <sheetData>
    <row r="1" spans="1:8" ht="17.399999999999999" x14ac:dyDescent="0.3">
      <c r="B1" s="97"/>
      <c r="C1" s="97"/>
      <c r="D1" s="97"/>
      <c r="E1" s="97"/>
      <c r="F1" s="97"/>
      <c r="G1" s="97"/>
      <c r="H1" s="97"/>
    </row>
    <row r="2" spans="1:8" ht="17.399999999999999" x14ac:dyDescent="0.3">
      <c r="A2" s="304" t="s">
        <v>177</v>
      </c>
      <c r="B2" s="304"/>
      <c r="C2" s="304"/>
      <c r="D2" s="304"/>
      <c r="E2" s="304"/>
      <c r="F2" s="97"/>
      <c r="G2" s="97"/>
      <c r="H2" s="97"/>
    </row>
    <row r="3" spans="1:8" ht="17.399999999999999" x14ac:dyDescent="0.3">
      <c r="B3" s="303" t="s">
        <v>227</v>
      </c>
      <c r="C3" s="303"/>
      <c r="D3" s="303"/>
      <c r="E3" s="303"/>
      <c r="F3" s="303"/>
      <c r="G3" s="303"/>
      <c r="H3" s="303"/>
    </row>
    <row r="4" spans="1:8" x14ac:dyDescent="0.25">
      <c r="B4" s="96"/>
      <c r="C4" s="96"/>
      <c r="D4" s="96"/>
      <c r="E4" s="77"/>
      <c r="F4" s="95"/>
    </row>
    <row r="5" spans="1:8" x14ac:dyDescent="0.25">
      <c r="B5" s="77"/>
      <c r="C5" s="77"/>
      <c r="D5" s="77"/>
    </row>
    <row r="7" spans="1:8" ht="26.4" x14ac:dyDescent="0.25">
      <c r="A7" s="94" t="s">
        <v>178</v>
      </c>
      <c r="B7" s="94" t="s">
        <v>179</v>
      </c>
      <c r="C7" s="94" t="s">
        <v>180</v>
      </c>
      <c r="D7" s="94" t="s">
        <v>181</v>
      </c>
      <c r="E7" s="93" t="s">
        <v>182</v>
      </c>
    </row>
    <row r="8" spans="1:8" x14ac:dyDescent="0.25">
      <c r="A8" s="94"/>
      <c r="B8" s="94"/>
      <c r="C8" s="94"/>
      <c r="D8" s="94"/>
      <c r="E8" s="93"/>
    </row>
    <row r="9" spans="1:8" ht="41.4" x14ac:dyDescent="0.25">
      <c r="A9" s="88"/>
      <c r="B9" s="87" t="s">
        <v>183</v>
      </c>
      <c r="C9" s="86">
        <f>SUM(C10:C10)</f>
        <v>4000</v>
      </c>
      <c r="D9" s="86">
        <f>SUM(D10:D10)</f>
        <v>1857.5</v>
      </c>
      <c r="E9" s="89"/>
    </row>
    <row r="10" spans="1:8" ht="26.4" x14ac:dyDescent="0.25">
      <c r="A10" s="84" t="s">
        <v>184</v>
      </c>
      <c r="B10" s="83" t="s">
        <v>185</v>
      </c>
      <c r="C10" s="82">
        <v>4000</v>
      </c>
      <c r="D10" s="82">
        <v>1857.5</v>
      </c>
      <c r="E10" s="81" t="s">
        <v>186</v>
      </c>
    </row>
    <row r="11" spans="1:8" ht="13.8" x14ac:dyDescent="0.25">
      <c r="A11" s="88"/>
      <c r="B11" s="87" t="s">
        <v>167</v>
      </c>
      <c r="C11" s="86">
        <f>C12+C13</f>
        <v>17000</v>
      </c>
      <c r="D11" s="86">
        <f>D12+D13</f>
        <v>17000</v>
      </c>
      <c r="E11" s="89"/>
    </row>
    <row r="12" spans="1:8" ht="26.4" x14ac:dyDescent="0.25">
      <c r="A12" s="84" t="s">
        <v>187</v>
      </c>
      <c r="B12" s="83" t="s">
        <v>119</v>
      </c>
      <c r="C12" s="82">
        <v>10000</v>
      </c>
      <c r="D12" s="82">
        <v>10000</v>
      </c>
      <c r="E12" s="81" t="s">
        <v>186</v>
      </c>
    </row>
    <row r="13" spans="1:8" x14ac:dyDescent="0.25">
      <c r="A13" s="84" t="s">
        <v>187</v>
      </c>
      <c r="B13" s="83" t="s">
        <v>191</v>
      </c>
      <c r="C13" s="82">
        <v>7000</v>
      </c>
      <c r="D13" s="82">
        <v>7000</v>
      </c>
      <c r="E13" s="81" t="s">
        <v>186</v>
      </c>
    </row>
    <row r="14" spans="1:8" ht="27.6" x14ac:dyDescent="0.25">
      <c r="A14" s="84"/>
      <c r="B14" s="92" t="s">
        <v>192</v>
      </c>
      <c r="C14" s="91">
        <f>C15</f>
        <v>69700</v>
      </c>
      <c r="D14" s="91">
        <f>D15</f>
        <v>69700</v>
      </c>
      <c r="E14" s="90"/>
    </row>
    <row r="15" spans="1:8" ht="26.4" x14ac:dyDescent="0.25">
      <c r="A15" s="84" t="s">
        <v>194</v>
      </c>
      <c r="B15" s="83" t="s">
        <v>193</v>
      </c>
      <c r="C15" s="82">
        <v>69700</v>
      </c>
      <c r="D15" s="82">
        <v>69700</v>
      </c>
      <c r="E15" s="81" t="s">
        <v>188</v>
      </c>
    </row>
    <row r="16" spans="1:8" ht="27.6" x14ac:dyDescent="0.25">
      <c r="A16" s="88"/>
      <c r="B16" s="87" t="s">
        <v>189</v>
      </c>
      <c r="C16" s="86">
        <f>SUM(C17:C18)</f>
        <v>57000</v>
      </c>
      <c r="D16" s="86">
        <f>SUM(D17:D18)</f>
        <v>56575</v>
      </c>
      <c r="E16" s="85"/>
    </row>
    <row r="17" spans="1:5" ht="26.4" x14ac:dyDescent="0.25">
      <c r="A17" s="84" t="s">
        <v>195</v>
      </c>
      <c r="B17" s="83" t="s">
        <v>190</v>
      </c>
      <c r="C17" s="82">
        <v>22000</v>
      </c>
      <c r="D17" s="82">
        <v>21875</v>
      </c>
      <c r="E17" s="81" t="s">
        <v>186</v>
      </c>
    </row>
    <row r="18" spans="1:5" ht="26.4" x14ac:dyDescent="0.25">
      <c r="A18" s="84" t="s">
        <v>195</v>
      </c>
      <c r="B18" s="83" t="s">
        <v>120</v>
      </c>
      <c r="C18" s="82">
        <v>35000</v>
      </c>
      <c r="D18" s="82">
        <v>34700</v>
      </c>
      <c r="E18" s="81" t="s">
        <v>186</v>
      </c>
    </row>
    <row r="19" spans="1:5" ht="13.8" x14ac:dyDescent="0.25">
      <c r="A19" s="80" t="s">
        <v>176</v>
      </c>
      <c r="B19" s="80"/>
      <c r="C19" s="79">
        <f>C9+C11+C14+C16</f>
        <v>147700</v>
      </c>
      <c r="D19" s="79">
        <f>D9+D11+D14+D16</f>
        <v>145132.5</v>
      </c>
      <c r="E19" s="78"/>
    </row>
    <row r="20" spans="1:5" x14ac:dyDescent="0.25">
      <c r="A20" s="77"/>
      <c r="B20" s="77"/>
      <c r="C20" s="77"/>
      <c r="D20" s="77"/>
      <c r="E20" s="76"/>
    </row>
  </sheetData>
  <mergeCells count="2">
    <mergeCell ref="B3:H3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4" workbookViewId="0">
      <selection activeCell="G13" sqref="G13"/>
    </sheetView>
  </sheetViews>
  <sheetFormatPr defaultColWidth="9.109375" defaultRowHeight="13.2" x14ac:dyDescent="0.25"/>
  <cols>
    <col min="1" max="1" width="8.6640625" style="107" customWidth="1"/>
    <col min="2" max="2" width="28" style="107" customWidth="1"/>
    <col min="3" max="3" width="14" style="106" customWidth="1"/>
    <col min="4" max="4" width="14.88671875" style="106" customWidth="1"/>
    <col min="5" max="5" width="27.88671875" style="106" customWidth="1"/>
    <col min="6" max="6" width="33.33203125" style="106" customWidth="1"/>
    <col min="7" max="7" width="21.44140625" style="144" customWidth="1"/>
    <col min="8" max="8" width="13" style="104" customWidth="1"/>
    <col min="9" max="9" width="14" style="104" customWidth="1"/>
    <col min="10" max="10" width="9.109375" style="104"/>
    <col min="11" max="11" width="14.5546875" style="104" customWidth="1"/>
    <col min="12" max="16384" width="9.109375" style="104"/>
  </cols>
  <sheetData>
    <row r="1" spans="1:9" x14ac:dyDescent="0.25">
      <c r="A1" s="224" t="s">
        <v>488</v>
      </c>
      <c r="B1" s="224"/>
      <c r="C1" s="224"/>
      <c r="D1" s="224"/>
      <c r="E1" s="224"/>
      <c r="F1" s="224"/>
      <c r="G1" s="105"/>
    </row>
    <row r="2" spans="1:9" x14ac:dyDescent="0.25">
      <c r="A2" s="224" t="s">
        <v>489</v>
      </c>
      <c r="B2" s="224"/>
      <c r="C2" s="224"/>
      <c r="D2" s="224"/>
      <c r="E2" s="224"/>
      <c r="F2" s="224"/>
      <c r="G2" s="105"/>
    </row>
    <row r="3" spans="1:9" x14ac:dyDescent="0.25">
      <c r="A3" s="224" t="s">
        <v>490</v>
      </c>
      <c r="B3" s="224"/>
      <c r="C3" s="224"/>
      <c r="D3" s="224"/>
      <c r="E3" s="224"/>
      <c r="F3" s="224"/>
      <c r="G3" s="105"/>
    </row>
    <row r="4" spans="1:9" x14ac:dyDescent="0.25">
      <c r="A4" s="224" t="s">
        <v>737</v>
      </c>
      <c r="B4" s="224"/>
      <c r="C4" s="224"/>
      <c r="D4" s="224"/>
      <c r="E4" s="224"/>
      <c r="F4" s="224"/>
      <c r="G4" s="105"/>
    </row>
    <row r="5" spans="1:9" x14ac:dyDescent="0.25">
      <c r="A5" s="224"/>
      <c r="B5" s="224"/>
      <c r="C5" s="224"/>
      <c r="D5" s="224"/>
      <c r="E5" s="224"/>
      <c r="F5" s="224"/>
      <c r="G5" s="105"/>
    </row>
    <row r="6" spans="1:9" x14ac:dyDescent="0.25">
      <c r="A6" s="145" t="s">
        <v>709</v>
      </c>
      <c r="B6" s="105"/>
      <c r="C6" s="105"/>
      <c r="D6" s="105"/>
      <c r="E6" s="105"/>
      <c r="F6" s="105"/>
      <c r="G6" s="105"/>
    </row>
    <row r="7" spans="1:9" x14ac:dyDescent="0.25">
      <c r="A7" s="145" t="s">
        <v>733</v>
      </c>
      <c r="B7" s="105"/>
      <c r="C7" s="105"/>
      <c r="D7" s="105"/>
      <c r="E7" s="105"/>
      <c r="F7" s="105"/>
      <c r="G7" s="105"/>
    </row>
    <row r="8" spans="1:9" x14ac:dyDescent="0.25">
      <c r="A8" s="145" t="s">
        <v>739</v>
      </c>
      <c r="B8" s="105"/>
      <c r="C8" s="105"/>
      <c r="D8" s="105"/>
      <c r="E8" s="105"/>
      <c r="F8" s="105"/>
      <c r="G8" s="105"/>
    </row>
    <row r="9" spans="1:9" x14ac:dyDescent="0.25">
      <c r="A9" s="145"/>
      <c r="B9" s="105"/>
      <c r="C9" s="105"/>
      <c r="D9" s="105"/>
      <c r="E9" s="105"/>
      <c r="F9" s="105"/>
      <c r="G9" s="105"/>
    </row>
    <row r="10" spans="1:9" x14ac:dyDescent="0.25">
      <c r="A10" s="145"/>
      <c r="B10" s="105"/>
      <c r="C10" s="105"/>
      <c r="D10" s="105"/>
      <c r="E10" s="105"/>
      <c r="F10" s="105"/>
      <c r="G10" s="105"/>
    </row>
    <row r="11" spans="1:9" ht="17.399999999999999" x14ac:dyDescent="0.3">
      <c r="A11" s="306" t="s">
        <v>499</v>
      </c>
      <c r="B11" s="306"/>
      <c r="C11" s="306"/>
      <c r="D11" s="306"/>
      <c r="E11" s="306"/>
      <c r="F11" s="306"/>
      <c r="G11" s="306"/>
      <c r="H11" s="306"/>
      <c r="I11" s="306"/>
    </row>
    <row r="12" spans="1:9" ht="17.399999999999999" x14ac:dyDescent="0.3">
      <c r="A12" s="305" t="s">
        <v>741</v>
      </c>
      <c r="B12" s="305"/>
      <c r="C12" s="305"/>
      <c r="D12" s="305"/>
      <c r="E12" s="305"/>
      <c r="F12" s="305"/>
      <c r="G12" s="305"/>
      <c r="H12" s="305"/>
      <c r="I12" s="305"/>
    </row>
    <row r="13" spans="1:9" ht="52.8" x14ac:dyDescent="0.3">
      <c r="A13" s="143" t="s">
        <v>178</v>
      </c>
      <c r="B13" s="143" t="s">
        <v>179</v>
      </c>
      <c r="C13" s="143" t="s">
        <v>599</v>
      </c>
      <c r="D13" s="143" t="s">
        <v>600</v>
      </c>
      <c r="E13" s="143" t="s">
        <v>250</v>
      </c>
      <c r="F13" s="142" t="s">
        <v>249</v>
      </c>
      <c r="G13" s="223"/>
      <c r="H13" s="223"/>
      <c r="I13" s="223"/>
    </row>
    <row r="14" spans="1:9" ht="41.4" x14ac:dyDescent="0.25">
      <c r="A14" s="138"/>
      <c r="B14" s="123" t="s">
        <v>192</v>
      </c>
      <c r="C14" s="141">
        <f>SUM(C15:C18)</f>
        <v>1600000</v>
      </c>
      <c r="D14" s="141">
        <f>SUM(D15:D18)</f>
        <v>990028.80000000005</v>
      </c>
      <c r="E14" s="140"/>
      <c r="F14" s="139"/>
    </row>
    <row r="15" spans="1:9" ht="39.6" x14ac:dyDescent="0.25">
      <c r="A15" s="138"/>
      <c r="B15" s="119" t="s">
        <v>369</v>
      </c>
      <c r="C15" s="137">
        <v>930000</v>
      </c>
      <c r="D15" s="137">
        <v>892432.55</v>
      </c>
      <c r="E15" s="117" t="s">
        <v>246</v>
      </c>
      <c r="F15" s="117" t="s">
        <v>245</v>
      </c>
      <c r="G15" s="104"/>
    </row>
    <row r="16" spans="1:9" ht="49.5" customHeight="1" x14ac:dyDescent="0.25">
      <c r="A16" s="120"/>
      <c r="B16" s="119" t="s">
        <v>370</v>
      </c>
      <c r="C16" s="118">
        <v>555000</v>
      </c>
      <c r="D16" s="118">
        <v>97596.25</v>
      </c>
      <c r="E16" s="117" t="s">
        <v>246</v>
      </c>
      <c r="F16" s="117" t="s">
        <v>245</v>
      </c>
      <c r="G16" s="104"/>
    </row>
    <row r="17" spans="1:7" ht="41.25" customHeight="1" x14ac:dyDescent="0.25">
      <c r="A17" s="120"/>
      <c r="B17" s="119" t="s">
        <v>491</v>
      </c>
      <c r="C17" s="118">
        <v>40000</v>
      </c>
      <c r="D17" s="118">
        <v>0</v>
      </c>
      <c r="E17" s="134" t="s">
        <v>243</v>
      </c>
      <c r="F17" s="116" t="s">
        <v>242</v>
      </c>
      <c r="G17" s="104"/>
    </row>
    <row r="18" spans="1:7" ht="50.25" customHeight="1" x14ac:dyDescent="0.25">
      <c r="A18" s="120"/>
      <c r="B18" s="119" t="s">
        <v>492</v>
      </c>
      <c r="C18" s="118">
        <v>75000</v>
      </c>
      <c r="D18" s="118">
        <v>0</v>
      </c>
      <c r="E18" s="136" t="s">
        <v>248</v>
      </c>
      <c r="F18" s="135" t="s">
        <v>247</v>
      </c>
      <c r="G18" s="104"/>
    </row>
    <row r="19" spans="1:7" ht="45.75" customHeight="1" x14ac:dyDescent="0.25">
      <c r="A19" s="128"/>
      <c r="B19" s="127" t="s">
        <v>183</v>
      </c>
      <c r="C19" s="126">
        <f>SUM(C20:C21)</f>
        <v>184000</v>
      </c>
      <c r="D19" s="126">
        <f>SUM(D20:D21)</f>
        <v>8614.33</v>
      </c>
      <c r="E19" s="129"/>
      <c r="F19" s="133"/>
      <c r="G19" s="104"/>
    </row>
    <row r="20" spans="1:7" ht="45" customHeight="1" x14ac:dyDescent="0.25">
      <c r="A20" s="120"/>
      <c r="B20" s="119" t="s">
        <v>244</v>
      </c>
      <c r="C20" s="118">
        <v>164000</v>
      </c>
      <c r="D20" s="118">
        <v>8614.33</v>
      </c>
      <c r="E20" s="134" t="s">
        <v>243</v>
      </c>
      <c r="F20" s="116" t="s">
        <v>242</v>
      </c>
      <c r="G20" s="104"/>
    </row>
    <row r="21" spans="1:7" ht="63.75" customHeight="1" x14ac:dyDescent="0.25">
      <c r="A21" s="120"/>
      <c r="B21" s="119" t="s">
        <v>185</v>
      </c>
      <c r="C21" s="118">
        <v>20000</v>
      </c>
      <c r="D21" s="118">
        <v>0</v>
      </c>
      <c r="E21" s="117" t="s">
        <v>243</v>
      </c>
      <c r="F21" s="116" t="s">
        <v>242</v>
      </c>
      <c r="G21" s="104"/>
    </row>
    <row r="22" spans="1:7" ht="52.5" customHeight="1" x14ac:dyDescent="0.25">
      <c r="A22" s="128"/>
      <c r="B22" s="127" t="s">
        <v>167</v>
      </c>
      <c r="C22" s="126">
        <f>C25+C23+C24</f>
        <v>15299937.5</v>
      </c>
      <c r="D22" s="126">
        <f>D25+D23+D24</f>
        <v>181050</v>
      </c>
      <c r="E22" s="129"/>
      <c r="F22" s="133"/>
      <c r="G22" s="104"/>
    </row>
    <row r="23" spans="1:7" s="110" customFormat="1" ht="52.5" customHeight="1" x14ac:dyDescent="0.25">
      <c r="A23" s="120"/>
      <c r="B23" s="261" t="s">
        <v>579</v>
      </c>
      <c r="C23" s="118">
        <v>100000</v>
      </c>
      <c r="D23" s="118">
        <v>0</v>
      </c>
      <c r="E23" s="117" t="s">
        <v>231</v>
      </c>
      <c r="F23" s="116" t="s">
        <v>230</v>
      </c>
    </row>
    <row r="24" spans="1:7" s="110" customFormat="1" ht="52.5" customHeight="1" x14ac:dyDescent="0.25">
      <c r="A24" s="120"/>
      <c r="B24" s="261" t="s">
        <v>602</v>
      </c>
      <c r="C24" s="118">
        <v>150000</v>
      </c>
      <c r="D24" s="118">
        <v>119800</v>
      </c>
      <c r="E24" s="134" t="s">
        <v>243</v>
      </c>
      <c r="F24" s="116" t="s">
        <v>242</v>
      </c>
    </row>
    <row r="25" spans="1:7" ht="26.4" x14ac:dyDescent="0.25">
      <c r="A25" s="120"/>
      <c r="B25" s="119" t="s">
        <v>241</v>
      </c>
      <c r="C25" s="118">
        <v>15049937.5</v>
      </c>
      <c r="D25" s="118">
        <v>61250</v>
      </c>
      <c r="E25" s="117" t="s">
        <v>235</v>
      </c>
      <c r="F25" s="116" t="s">
        <v>234</v>
      </c>
      <c r="G25" s="104"/>
    </row>
    <row r="26" spans="1:7" ht="63" customHeight="1" x14ac:dyDescent="0.25">
      <c r="A26" s="120"/>
      <c r="B26" s="132" t="s">
        <v>240</v>
      </c>
      <c r="C26" s="131">
        <f>C27</f>
        <v>200000</v>
      </c>
      <c r="D26" s="131">
        <f>D27</f>
        <v>137401.25</v>
      </c>
      <c r="E26" s="130"/>
      <c r="F26" s="129"/>
      <c r="G26" s="104"/>
    </row>
    <row r="27" spans="1:7" ht="26.4" x14ac:dyDescent="0.25">
      <c r="A27" s="120"/>
      <c r="B27" s="119" t="s">
        <v>239</v>
      </c>
      <c r="C27" s="118">
        <v>200000</v>
      </c>
      <c r="D27" s="118">
        <v>137401.25</v>
      </c>
      <c r="E27" s="117" t="s">
        <v>238</v>
      </c>
      <c r="F27" s="116" t="s">
        <v>237</v>
      </c>
      <c r="G27" s="104"/>
    </row>
    <row r="28" spans="1:7" ht="57.75" customHeight="1" x14ac:dyDescent="0.25">
      <c r="A28" s="128"/>
      <c r="B28" s="127" t="s">
        <v>189</v>
      </c>
      <c r="C28" s="126">
        <f>SUM(C29:C29)</f>
        <v>750000</v>
      </c>
      <c r="D28" s="126">
        <f>SUM(D29:D29)</f>
        <v>273412.23</v>
      </c>
      <c r="E28" s="125"/>
      <c r="F28" s="124"/>
      <c r="G28" s="104"/>
    </row>
    <row r="29" spans="1:7" ht="64.5" customHeight="1" x14ac:dyDescent="0.25">
      <c r="A29" s="120"/>
      <c r="B29" s="119" t="s">
        <v>236</v>
      </c>
      <c r="C29" s="118">
        <v>750000</v>
      </c>
      <c r="D29" s="118">
        <v>273412.23</v>
      </c>
      <c r="E29" s="117" t="s">
        <v>231</v>
      </c>
      <c r="F29" s="116" t="s">
        <v>230</v>
      </c>
      <c r="G29" s="104"/>
    </row>
    <row r="30" spans="1:7" ht="39" customHeight="1" x14ac:dyDescent="0.25">
      <c r="A30" s="120"/>
      <c r="B30" s="123" t="s">
        <v>233</v>
      </c>
      <c r="C30" s="121">
        <f>SUM(C31:C31)</f>
        <v>200000</v>
      </c>
      <c r="D30" s="121">
        <f>SUM(D31:D31)</f>
        <v>12375</v>
      </c>
      <c r="E30" s="117"/>
      <c r="F30" s="116"/>
      <c r="G30" s="104"/>
    </row>
    <row r="31" spans="1:7" ht="39.6" x14ac:dyDescent="0.25">
      <c r="A31" s="120"/>
      <c r="B31" s="119" t="s">
        <v>232</v>
      </c>
      <c r="C31" s="118">
        <v>200000</v>
      </c>
      <c r="D31" s="118">
        <v>12375</v>
      </c>
      <c r="E31" s="117" t="s">
        <v>231</v>
      </c>
      <c r="F31" s="116" t="s">
        <v>230</v>
      </c>
      <c r="G31" s="104"/>
    </row>
    <row r="32" spans="1:7" x14ac:dyDescent="0.25">
      <c r="A32" s="120"/>
      <c r="B32" s="122" t="s">
        <v>603</v>
      </c>
      <c r="C32" s="121">
        <v>350000</v>
      </c>
      <c r="D32" s="121">
        <v>0</v>
      </c>
      <c r="E32" s="117"/>
      <c r="F32" s="116"/>
      <c r="G32" s="104"/>
    </row>
    <row r="33" spans="1:11" ht="26.4" x14ac:dyDescent="0.25">
      <c r="A33" s="120"/>
      <c r="B33" s="119" t="s">
        <v>586</v>
      </c>
      <c r="C33" s="118">
        <v>350000</v>
      </c>
      <c r="D33" s="118"/>
      <c r="E33" s="117" t="s">
        <v>229</v>
      </c>
      <c r="F33" s="116" t="s">
        <v>228</v>
      </c>
      <c r="G33" s="104"/>
    </row>
    <row r="34" spans="1:11" ht="13.8" x14ac:dyDescent="0.25">
      <c r="A34" s="115" t="s">
        <v>176</v>
      </c>
      <c r="B34" s="115"/>
      <c r="C34" s="114">
        <f>C14+C19+C22+C26+C28+C30+C32</f>
        <v>18583937.5</v>
      </c>
      <c r="D34" s="114">
        <f>D14+D19+D22+D26+D28+D30+D32</f>
        <v>1602881.6099999999</v>
      </c>
      <c r="E34" s="113"/>
      <c r="F34" s="112"/>
      <c r="G34" s="104"/>
    </row>
    <row r="35" spans="1:11" x14ac:dyDescent="0.25">
      <c r="A35" s="106"/>
      <c r="B35" s="106"/>
      <c r="E35" s="111"/>
      <c r="F35" s="105"/>
      <c r="G35" s="104"/>
    </row>
    <row r="36" spans="1:11" ht="13.8" hidden="1" x14ac:dyDescent="0.25">
      <c r="A36" s="225" t="s">
        <v>493</v>
      </c>
      <c r="B36" s="104"/>
      <c r="C36" s="104"/>
      <c r="D36" s="104"/>
      <c r="E36" s="104"/>
      <c r="F36" s="104"/>
      <c r="G36" s="104"/>
      <c r="K36" s="231"/>
    </row>
    <row r="37" spans="1:11" s="110" customFormat="1" hidden="1" x14ac:dyDescent="0.25">
      <c r="A37" s="110" t="s">
        <v>494</v>
      </c>
      <c r="C37" s="226">
        <f>C34-C38</f>
        <v>15884937.5</v>
      </c>
      <c r="D37" s="226">
        <f>D34-D38</f>
        <v>-1002979.8700000001</v>
      </c>
      <c r="K37" s="232"/>
    </row>
    <row r="38" spans="1:11" s="110" customFormat="1" hidden="1" x14ac:dyDescent="0.25">
      <c r="A38" s="110" t="s">
        <v>495</v>
      </c>
      <c r="C38" s="226">
        <v>2699000</v>
      </c>
      <c r="D38" s="226">
        <v>2605861.48</v>
      </c>
      <c r="K38" s="232"/>
    </row>
    <row r="39" spans="1:11" hidden="1" x14ac:dyDescent="0.25">
      <c r="A39" s="104"/>
      <c r="B39" s="104"/>
      <c r="C39" s="227"/>
      <c r="D39" s="227"/>
      <c r="E39" s="104"/>
      <c r="F39" s="104"/>
      <c r="G39" s="104"/>
      <c r="K39" s="231"/>
    </row>
    <row r="40" spans="1:11" ht="15" hidden="1" customHeight="1" x14ac:dyDescent="0.25">
      <c r="A40" s="228" t="s">
        <v>496</v>
      </c>
      <c r="B40" s="228"/>
      <c r="C40" s="229">
        <f>C37+C38</f>
        <v>18583937.5</v>
      </c>
      <c r="D40" s="229">
        <f>D37+D38</f>
        <v>1602881.6099999999</v>
      </c>
      <c r="E40" s="228"/>
      <c r="F40" s="228"/>
      <c r="G40" s="109"/>
      <c r="H40" s="109"/>
      <c r="I40" s="109"/>
      <c r="J40" s="230"/>
      <c r="K40" s="109"/>
    </row>
    <row r="41" spans="1:11" hidden="1" x14ac:dyDescent="0.25">
      <c r="B41" s="106"/>
      <c r="G41" s="105"/>
    </row>
    <row r="42" spans="1:11" hidden="1" x14ac:dyDescent="0.25">
      <c r="A42" s="108"/>
      <c r="B42" s="104" t="s">
        <v>601</v>
      </c>
      <c r="C42" s="104"/>
      <c r="D42" s="104"/>
      <c r="E42" s="104"/>
      <c r="F42" s="104"/>
      <c r="G42" s="104"/>
    </row>
    <row r="43" spans="1:11" hidden="1" x14ac:dyDescent="0.25">
      <c r="A43" s="108"/>
      <c r="B43" s="104"/>
      <c r="C43" s="104"/>
      <c r="D43" s="104"/>
      <c r="E43" s="104"/>
      <c r="F43" s="104"/>
      <c r="G43" s="104"/>
    </row>
    <row r="44" spans="1:11" hidden="1" x14ac:dyDescent="0.25">
      <c r="A44" s="108"/>
      <c r="B44" s="104"/>
      <c r="C44" s="104"/>
      <c r="D44" s="104"/>
      <c r="E44" s="104"/>
      <c r="F44" s="104"/>
      <c r="G44" s="104"/>
    </row>
    <row r="45" spans="1:11" hidden="1" x14ac:dyDescent="0.25">
      <c r="B45" s="106"/>
      <c r="E45" s="106" t="s">
        <v>497</v>
      </c>
      <c r="G45" s="105"/>
    </row>
    <row r="46" spans="1:11" hidden="1" x14ac:dyDescent="0.25">
      <c r="B46" s="106"/>
      <c r="G46" s="105"/>
    </row>
    <row r="47" spans="1:11" hidden="1" x14ac:dyDescent="0.25">
      <c r="B47" s="106"/>
      <c r="E47" s="106" t="s">
        <v>498</v>
      </c>
      <c r="G47" s="105"/>
    </row>
    <row r="48" spans="1:11" hidden="1" x14ac:dyDescent="0.25">
      <c r="B48" s="106"/>
      <c r="G48" s="105"/>
    </row>
    <row r="49" spans="1:7" x14ac:dyDescent="0.25">
      <c r="B49" s="106"/>
      <c r="G49" s="105"/>
    </row>
    <row r="50" spans="1:7" ht="13.8" x14ac:dyDescent="0.25">
      <c r="A50" s="225" t="s">
        <v>493</v>
      </c>
      <c r="B50" s="104"/>
      <c r="C50" s="104"/>
      <c r="D50" s="104"/>
      <c r="E50" s="104"/>
      <c r="F50" s="104"/>
      <c r="G50" s="105"/>
    </row>
    <row r="51" spans="1:7" x14ac:dyDescent="0.25">
      <c r="A51" s="110" t="s">
        <v>494</v>
      </c>
      <c r="B51" s="110"/>
      <c r="C51" s="226">
        <f>C34-C52</f>
        <v>967937.5</v>
      </c>
      <c r="D51" s="226">
        <f>D34-D52</f>
        <v>936048.54999999981</v>
      </c>
      <c r="E51" s="110"/>
      <c r="F51" s="110"/>
      <c r="G51" s="104"/>
    </row>
    <row r="52" spans="1:7" ht="15" customHeight="1" x14ac:dyDescent="0.25">
      <c r="A52" s="110" t="s">
        <v>495</v>
      </c>
      <c r="B52" s="110"/>
      <c r="C52" s="226">
        <v>17616000</v>
      </c>
      <c r="D52" s="226">
        <v>666833.06000000006</v>
      </c>
      <c r="E52" s="110"/>
      <c r="F52" s="110"/>
      <c r="G52" s="104"/>
    </row>
    <row r="53" spans="1:7" x14ac:dyDescent="0.25">
      <c r="A53" s="104"/>
      <c r="B53" s="104"/>
      <c r="C53" s="227"/>
      <c r="D53" s="227"/>
      <c r="E53" s="104"/>
      <c r="F53" s="104"/>
    </row>
    <row r="54" spans="1:7" ht="13.8" x14ac:dyDescent="0.25">
      <c r="A54" s="228" t="s">
        <v>496</v>
      </c>
      <c r="B54" s="228"/>
      <c r="C54" s="229">
        <f>C51+C52</f>
        <v>18583937.5</v>
      </c>
      <c r="D54" s="229">
        <f>D51+D52</f>
        <v>1602881.6099999999</v>
      </c>
      <c r="E54" s="228"/>
      <c r="F54" s="228"/>
    </row>
    <row r="55" spans="1:7" x14ac:dyDescent="0.25">
      <c r="A55" s="289"/>
      <c r="B55" s="104"/>
      <c r="C55" s="104"/>
      <c r="D55" s="104"/>
      <c r="E55" s="104"/>
      <c r="F55" s="104"/>
    </row>
    <row r="56" spans="1:7" x14ac:dyDescent="0.25">
      <c r="A56" s="104"/>
      <c r="B56" s="104" t="s">
        <v>747</v>
      </c>
      <c r="C56" s="104"/>
      <c r="D56" s="104"/>
      <c r="E56" s="104"/>
      <c r="F56" s="104"/>
    </row>
    <row r="57" spans="1:7" x14ac:dyDescent="0.25">
      <c r="A57" s="104" t="s">
        <v>707</v>
      </c>
      <c r="B57" s="104"/>
      <c r="C57" s="104"/>
      <c r="D57" s="104"/>
      <c r="E57" s="104"/>
      <c r="F57" s="104"/>
    </row>
    <row r="58" spans="1:7" x14ac:dyDescent="0.25">
      <c r="A58" s="104"/>
      <c r="B58" s="104"/>
      <c r="C58" s="104"/>
      <c r="D58" s="104"/>
      <c r="E58" s="104"/>
      <c r="F58" s="104"/>
    </row>
    <row r="59" spans="1:7" x14ac:dyDescent="0.25">
      <c r="A59" s="289"/>
      <c r="B59" s="104"/>
      <c r="C59" s="104"/>
      <c r="D59" s="104"/>
      <c r="E59" s="104" t="s">
        <v>735</v>
      </c>
      <c r="F59" s="104"/>
    </row>
    <row r="60" spans="1:7" x14ac:dyDescent="0.25">
      <c r="A60" s="289"/>
      <c r="B60" s="104"/>
      <c r="C60" s="104"/>
      <c r="D60" s="104"/>
      <c r="E60" s="104"/>
      <c r="F60" s="104"/>
    </row>
    <row r="61" spans="1:7" x14ac:dyDescent="0.25">
      <c r="A61" s="289"/>
      <c r="B61" s="104"/>
      <c r="C61" s="104"/>
      <c r="D61" s="104"/>
      <c r="E61" s="104" t="s">
        <v>740</v>
      </c>
      <c r="F61" s="104"/>
    </row>
    <row r="64" spans="1:7" ht="15" customHeight="1" x14ac:dyDescent="0.25"/>
  </sheetData>
  <mergeCells count="2">
    <mergeCell ref="A12:I12"/>
    <mergeCell ref="A11:I11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9" sqref="T29"/>
    </sheetView>
  </sheetViews>
  <sheetFormatPr defaultRowHeight="13.2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Polugod.obr.20.</vt:lpstr>
      <vt:lpstr>Proračunska zaliha</vt:lpstr>
      <vt:lpstr>Razvojni programi</vt:lpstr>
      <vt:lpstr>PLan razvojnih programa</vt:lpstr>
      <vt:lpstr>List1</vt:lpstr>
    </vt:vector>
  </TitlesOfParts>
  <Company>OPĆINA FERDINANDOVAC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Helena</cp:lastModifiedBy>
  <cp:lastPrinted>2020-09-18T10:41:07Z</cp:lastPrinted>
  <dcterms:created xsi:type="dcterms:W3CDTF">2005-04-11T05:56:22Z</dcterms:created>
  <dcterms:modified xsi:type="dcterms:W3CDTF">2020-09-18T10:41:55Z</dcterms:modified>
</cp:coreProperties>
</file>