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8920" yWindow="-7032" windowWidth="23256" windowHeight="13176"/>
  </bookViews>
  <sheets>
    <sheet name="God.obr.2019." sheetId="2" r:id="rId1"/>
    <sheet name="Proračunska zaliha" sheetId="3" r:id="rId2"/>
    <sheet name="Razvojni programi" sheetId="5" state="hidden" r:id="rId3"/>
    <sheet name="PLan razvojnih programa" sheetId="8" r:id="rId4"/>
    <sheet name="List1" sheetId="7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50" i="2" l="1"/>
  <c r="L854" i="2"/>
  <c r="L840" i="2"/>
  <c r="L826" i="2"/>
  <c r="L827" i="2"/>
  <c r="L829" i="2"/>
  <c r="L823" i="2"/>
  <c r="L824" i="2"/>
  <c r="L821" i="2"/>
  <c r="L635" i="2"/>
  <c r="L641" i="2"/>
  <c r="L622" i="2"/>
  <c r="L601" i="2"/>
  <c r="L596" i="2"/>
  <c r="L504" i="2"/>
  <c r="L508" i="2"/>
  <c r="L461" i="2"/>
  <c r="L368" i="2"/>
  <c r="K932" i="2"/>
  <c r="K933" i="2"/>
  <c r="K934" i="2"/>
  <c r="K935" i="2"/>
  <c r="K937" i="2"/>
  <c r="K938" i="2"/>
  <c r="K939" i="2"/>
  <c r="K930" i="2"/>
  <c r="K921" i="2"/>
  <c r="K919" i="2"/>
  <c r="K917" i="2"/>
  <c r="K914" i="2"/>
  <c r="K912" i="2"/>
  <c r="K910" i="2"/>
  <c r="L877" i="2"/>
  <c r="L878" i="2"/>
  <c r="J1101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7" i="2"/>
  <c r="J1048" i="2"/>
  <c r="J1049" i="2"/>
  <c r="J1050" i="2"/>
  <c r="J1051" i="2"/>
  <c r="J1052" i="2"/>
  <c r="J1054" i="2"/>
  <c r="J1056" i="2"/>
  <c r="J1057" i="2"/>
  <c r="J1059" i="2"/>
  <c r="J1060" i="2"/>
  <c r="J1061" i="2"/>
  <c r="J1062" i="2"/>
  <c r="J1063" i="2"/>
  <c r="J1064" i="2"/>
  <c r="J1065" i="2"/>
  <c r="J1067" i="2"/>
  <c r="J1068" i="2"/>
  <c r="J1069" i="2"/>
  <c r="J1071" i="2"/>
  <c r="J1072" i="2"/>
  <c r="J1073" i="2"/>
  <c r="J1074" i="2"/>
  <c r="J1075" i="2"/>
  <c r="J1076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2" i="2"/>
  <c r="J1103" i="2"/>
  <c r="J1104" i="2"/>
  <c r="J1106" i="2"/>
  <c r="J1107" i="2"/>
  <c r="J1108" i="2"/>
  <c r="J1109" i="2"/>
  <c r="J1111" i="2"/>
  <c r="J1112" i="2"/>
  <c r="J1113" i="2"/>
  <c r="J1114" i="2"/>
  <c r="J1115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2" i="2"/>
  <c r="J1133" i="2"/>
  <c r="J1134" i="2"/>
  <c r="J1135" i="2"/>
  <c r="J1137" i="2"/>
  <c r="J1138" i="2"/>
  <c r="J1139" i="2"/>
  <c r="J1141" i="2"/>
  <c r="J1143" i="2"/>
  <c r="J1144" i="2"/>
  <c r="J1145" i="2"/>
  <c r="J1146" i="2"/>
  <c r="J1149" i="2"/>
  <c r="J1150" i="2"/>
  <c r="J1151" i="2"/>
  <c r="J1152" i="2"/>
  <c r="J1155" i="2"/>
  <c r="J1159" i="2"/>
  <c r="J1160" i="2"/>
  <c r="J1161" i="2"/>
  <c r="J1162" i="2"/>
  <c r="J1164" i="2"/>
  <c r="J1165" i="2"/>
  <c r="J1166" i="2"/>
  <c r="J1167" i="2"/>
  <c r="J1168" i="2"/>
  <c r="J1169" i="2"/>
  <c r="J1170" i="2"/>
  <c r="J1171" i="2"/>
  <c r="J1173" i="2"/>
  <c r="J1174" i="2"/>
  <c r="J1176" i="2"/>
  <c r="J1177" i="2"/>
  <c r="J1178" i="2"/>
  <c r="J1179" i="2"/>
  <c r="J1180" i="2"/>
  <c r="J1182" i="2"/>
  <c r="J1183" i="2"/>
  <c r="J1184" i="2"/>
  <c r="J1187" i="2"/>
  <c r="J1189" i="2"/>
  <c r="J1191" i="2"/>
  <c r="J1192" i="2"/>
  <c r="J1193" i="2"/>
  <c r="J1194" i="2"/>
  <c r="J1196" i="2"/>
  <c r="J1197" i="2"/>
  <c r="J1198" i="2"/>
  <c r="J1199" i="2"/>
  <c r="J1200" i="2"/>
  <c r="J1202" i="2"/>
  <c r="J1203" i="2"/>
  <c r="J1204" i="2"/>
  <c r="J1205" i="2"/>
  <c r="J1206" i="2"/>
  <c r="J1209" i="2"/>
  <c r="J1211" i="2"/>
  <c r="J1212" i="2"/>
  <c r="J1213" i="2"/>
  <c r="J1216" i="2"/>
  <c r="J1217" i="2"/>
  <c r="J1218" i="2"/>
  <c r="J1220" i="2"/>
  <c r="J1221" i="2"/>
  <c r="J1222" i="2"/>
  <c r="J1225" i="2"/>
  <c r="J1228" i="2"/>
  <c r="J1229" i="2"/>
  <c r="J1230" i="2"/>
  <c r="J1231" i="2"/>
  <c r="J1233" i="2"/>
  <c r="J1235" i="2"/>
  <c r="J1236" i="2"/>
  <c r="J1237" i="2"/>
  <c r="J1238" i="2"/>
  <c r="J1239" i="2"/>
  <c r="J1240" i="2"/>
  <c r="J1241" i="2"/>
  <c r="J1242" i="2"/>
  <c r="J1244" i="2"/>
  <c r="J1245" i="2"/>
  <c r="J1246" i="2"/>
  <c r="J1248" i="2"/>
  <c r="J1249" i="2"/>
  <c r="J1251" i="2"/>
  <c r="J1253" i="2"/>
  <c r="J1254" i="2"/>
  <c r="J1256" i="2"/>
  <c r="J1258" i="2"/>
  <c r="J1259" i="2"/>
  <c r="J1260" i="2"/>
  <c r="J1261" i="2"/>
  <c r="J1262" i="2"/>
  <c r="J1263" i="2"/>
  <c r="J1265" i="2"/>
  <c r="J1267" i="2"/>
  <c r="J1268" i="2"/>
  <c r="J1269" i="2"/>
  <c r="J1271" i="2"/>
  <c r="J1272" i="2"/>
  <c r="J1273" i="2"/>
  <c r="J1274" i="2"/>
  <c r="J1275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5" i="2"/>
  <c r="J1306" i="2"/>
  <c r="J1307" i="2"/>
  <c r="J1308" i="2"/>
  <c r="J1309" i="2"/>
  <c r="J1310" i="2"/>
  <c r="J1311" i="2"/>
  <c r="J1312" i="2"/>
  <c r="J1313" i="2"/>
  <c r="J1314" i="2"/>
  <c r="J1315" i="2"/>
  <c r="J1317" i="2"/>
  <c r="J1318" i="2"/>
  <c r="J1319" i="2"/>
  <c r="J1320" i="2"/>
  <c r="J1322" i="2"/>
  <c r="J1323" i="2"/>
  <c r="J1324" i="2"/>
  <c r="J1325" i="2"/>
  <c r="J1332" i="2"/>
  <c r="J1334" i="2"/>
  <c r="J1335" i="2"/>
  <c r="J1336" i="2"/>
  <c r="J1337" i="2"/>
  <c r="J1339" i="2"/>
  <c r="J1341" i="2"/>
  <c r="J1342" i="2"/>
  <c r="J1343" i="2"/>
  <c r="J1345" i="2"/>
  <c r="J1347" i="2"/>
  <c r="J1348" i="2"/>
  <c r="J1350" i="2"/>
  <c r="J1352" i="2"/>
  <c r="J1354" i="2"/>
  <c r="J1355" i="2"/>
  <c r="J1356" i="2"/>
  <c r="J1357" i="2"/>
  <c r="J1359" i="2"/>
  <c r="J1360" i="2"/>
  <c r="J1361" i="2"/>
  <c r="J1362" i="2"/>
  <c r="J1363" i="2"/>
  <c r="J1364" i="2"/>
  <c r="J1366" i="2"/>
  <c r="J1368" i="2"/>
  <c r="J1369" i="2"/>
  <c r="J1370" i="2"/>
  <c r="J1371" i="2"/>
  <c r="J1374" i="2"/>
  <c r="J1375" i="2"/>
  <c r="J1377" i="2"/>
  <c r="J1378" i="2"/>
  <c r="J1379" i="2"/>
  <c r="J1385" i="2"/>
  <c r="J1386" i="2"/>
  <c r="J1388" i="2"/>
  <c r="J1390" i="2"/>
  <c r="J1391" i="2"/>
  <c r="J1392" i="2"/>
  <c r="J1395" i="2"/>
  <c r="J1396" i="2"/>
  <c r="J1399" i="2"/>
  <c r="J1400" i="2"/>
  <c r="J1401" i="2"/>
  <c r="J1402" i="2"/>
  <c r="J1403" i="2"/>
  <c r="J1404" i="2"/>
  <c r="J1405" i="2"/>
  <c r="J1406" i="2"/>
  <c r="J1407" i="2"/>
  <c r="J1408" i="2"/>
  <c r="J1409" i="2"/>
  <c r="J1411" i="2"/>
  <c r="J1413" i="2"/>
  <c r="J1414" i="2"/>
  <c r="J1415" i="2"/>
  <c r="J1417" i="2"/>
  <c r="J1418" i="2"/>
  <c r="J1419" i="2"/>
  <c r="J1421" i="2"/>
  <c r="J1422" i="2"/>
  <c r="J1423" i="2"/>
  <c r="J1424" i="2"/>
  <c r="J1425" i="2"/>
  <c r="J1427" i="2"/>
  <c r="J1428" i="2"/>
  <c r="J1429" i="2"/>
  <c r="J1430" i="2"/>
  <c r="J1431" i="2"/>
  <c r="J1432" i="2"/>
  <c r="J1433" i="2"/>
  <c r="J1434" i="2"/>
  <c r="J1436" i="2"/>
  <c r="J1437" i="2"/>
  <c r="J1438" i="2"/>
  <c r="J1439" i="2"/>
  <c r="J1442" i="2"/>
  <c r="J1445" i="2"/>
  <c r="J1446" i="2"/>
  <c r="J1447" i="2"/>
  <c r="J1448" i="2"/>
  <c r="J1449" i="2"/>
  <c r="J1450" i="2"/>
  <c r="J1456" i="2"/>
  <c r="J1457" i="2"/>
  <c r="J1459" i="2"/>
  <c r="J1460" i="2"/>
  <c r="J1461" i="2"/>
  <c r="J1017" i="2"/>
  <c r="I30" i="2"/>
  <c r="I28" i="2"/>
  <c r="I23" i="2"/>
  <c r="I192" i="2"/>
  <c r="I189" i="2"/>
  <c r="I183" i="2"/>
  <c r="H164" i="2"/>
  <c r="K337" i="2" l="1"/>
  <c r="K338" i="2"/>
  <c r="K342" i="2"/>
  <c r="K355" i="2"/>
  <c r="K366" i="2"/>
  <c r="K368" i="2"/>
  <c r="K369" i="2"/>
  <c r="K383" i="2"/>
  <c r="K384" i="2"/>
  <c r="K385" i="2"/>
  <c r="K389" i="2"/>
  <c r="K392" i="2"/>
  <c r="K393" i="2"/>
  <c r="K396" i="2"/>
  <c r="K397" i="2"/>
  <c r="K398" i="2"/>
  <c r="K400" i="2"/>
  <c r="K401" i="2"/>
  <c r="K402" i="2"/>
  <c r="K403" i="2"/>
  <c r="K404" i="2"/>
  <c r="K405" i="2"/>
  <c r="K406" i="2"/>
  <c r="K407" i="2"/>
  <c r="K408" i="2"/>
  <c r="K412" i="2"/>
  <c r="K413" i="2"/>
  <c r="K414" i="2"/>
  <c r="K416" i="2"/>
  <c r="K417" i="2"/>
  <c r="K418" i="2"/>
  <c r="K419" i="2"/>
  <c r="K421" i="2"/>
  <c r="K422" i="2"/>
  <c r="K423" i="2"/>
  <c r="K424" i="2"/>
  <c r="K425" i="2"/>
  <c r="K427" i="2"/>
  <c r="K428" i="2"/>
  <c r="K429" i="2"/>
  <c r="K430" i="2"/>
  <c r="K431" i="2"/>
  <c r="K432" i="2"/>
  <c r="K433" i="2"/>
  <c r="K434" i="2"/>
  <c r="K435" i="2"/>
  <c r="K436" i="2"/>
  <c r="K438" i="2"/>
  <c r="K439" i="2"/>
  <c r="K440" i="2"/>
  <c r="K448" i="2"/>
  <c r="K452" i="2"/>
  <c r="K454" i="2"/>
  <c r="K461" i="2"/>
  <c r="K467" i="2"/>
  <c r="K479" i="2"/>
  <c r="K480" i="2"/>
  <c r="K483" i="2"/>
  <c r="K485" i="2"/>
  <c r="K486" i="2"/>
  <c r="K489" i="2"/>
  <c r="K503" i="2"/>
  <c r="K504" i="2"/>
  <c r="K508" i="2"/>
  <c r="K521" i="2"/>
  <c r="K522" i="2"/>
  <c r="K524" i="2"/>
  <c r="K526" i="2"/>
  <c r="K527" i="2"/>
  <c r="K528" i="2"/>
  <c r="K534" i="2"/>
  <c r="K536" i="2"/>
  <c r="K552" i="2"/>
  <c r="K560" i="2"/>
  <c r="K568" i="2"/>
  <c r="K580" i="2"/>
  <c r="K581" i="2"/>
  <c r="K591" i="2"/>
  <c r="K592" i="2"/>
  <c r="K593" i="2"/>
  <c r="K596" i="2"/>
  <c r="K601" i="2"/>
  <c r="K605" i="2"/>
  <c r="K607" i="2"/>
  <c r="K611" i="2"/>
  <c r="K621" i="2"/>
  <c r="K622" i="2"/>
  <c r="K623" i="2"/>
  <c r="K624" i="2"/>
  <c r="K634" i="2"/>
  <c r="K636" i="2"/>
  <c r="K641" i="2"/>
  <c r="K642" i="2"/>
  <c r="K654" i="2"/>
  <c r="K656" i="2"/>
  <c r="K657" i="2"/>
  <c r="K659" i="2"/>
  <c r="K660" i="2"/>
  <c r="K663" i="2"/>
  <c r="K664" i="2"/>
  <c r="K665" i="2"/>
  <c r="K667" i="2"/>
  <c r="K668" i="2"/>
  <c r="K669" i="2"/>
  <c r="K670" i="2"/>
  <c r="K671" i="2"/>
  <c r="K673" i="2"/>
  <c r="K674" i="2"/>
  <c r="K676" i="2"/>
  <c r="K677" i="2"/>
  <c r="K678" i="2"/>
  <c r="K679" i="2"/>
  <c r="K681" i="2"/>
  <c r="K682" i="2"/>
  <c r="K685" i="2"/>
  <c r="K686" i="2"/>
  <c r="K691" i="2"/>
  <c r="K695" i="2"/>
  <c r="K696" i="2"/>
  <c r="K713" i="2"/>
  <c r="K715" i="2"/>
  <c r="K724" i="2"/>
  <c r="K732" i="2"/>
  <c r="K744" i="2"/>
  <c r="K747" i="2"/>
  <c r="K748" i="2"/>
  <c r="K749" i="2"/>
  <c r="K750" i="2"/>
  <c r="K751" i="2"/>
  <c r="K765" i="2"/>
  <c r="K766" i="2"/>
  <c r="K778" i="2"/>
  <c r="K794" i="2"/>
  <c r="K795" i="2"/>
  <c r="K805" i="2"/>
  <c r="K806" i="2"/>
  <c r="K807" i="2"/>
  <c r="K820" i="2"/>
  <c r="K821" i="2"/>
  <c r="K822" i="2"/>
  <c r="K823" i="2"/>
  <c r="K824" i="2"/>
  <c r="K825" i="2"/>
  <c r="K826" i="2"/>
  <c r="K827" i="2"/>
  <c r="K829" i="2"/>
  <c r="K833" i="2"/>
  <c r="K840" i="2"/>
  <c r="K849" i="2"/>
  <c r="K850" i="2"/>
  <c r="K853" i="2"/>
  <c r="K854" i="2"/>
  <c r="K857" i="2"/>
  <c r="K858" i="2"/>
  <c r="K859" i="2"/>
  <c r="K864" i="2"/>
  <c r="K875" i="2"/>
  <c r="K876" i="2"/>
  <c r="K877" i="2"/>
  <c r="K878" i="2"/>
  <c r="K895" i="2"/>
  <c r="K896" i="2"/>
  <c r="K897" i="2"/>
  <c r="L307" i="2"/>
  <c r="L308" i="2"/>
  <c r="L309" i="2"/>
  <c r="L311" i="2"/>
  <c r="L312" i="2"/>
  <c r="L315" i="2"/>
  <c r="L322" i="2"/>
  <c r="L323" i="2"/>
  <c r="L324" i="2"/>
  <c r="L325" i="2"/>
  <c r="L326" i="2"/>
  <c r="L327" i="2"/>
  <c r="L331" i="2"/>
  <c r="K307" i="2"/>
  <c r="K308" i="2"/>
  <c r="K309" i="2"/>
  <c r="K311" i="2"/>
  <c r="K312" i="2"/>
  <c r="K315" i="2"/>
  <c r="K319" i="2"/>
  <c r="K322" i="2"/>
  <c r="K323" i="2"/>
  <c r="K324" i="2"/>
  <c r="K325" i="2"/>
  <c r="K326" i="2"/>
  <c r="K327" i="2"/>
  <c r="K331" i="2"/>
  <c r="L69" i="2"/>
  <c r="L70" i="2"/>
  <c r="L72" i="2"/>
  <c r="L73" i="2"/>
  <c r="L74" i="2"/>
  <c r="L75" i="2"/>
  <c r="L80" i="2"/>
  <c r="L81" i="2"/>
  <c r="L84" i="2"/>
  <c r="L86" i="2"/>
  <c r="L87" i="2"/>
  <c r="L88" i="2"/>
  <c r="L90" i="2"/>
  <c r="L91" i="2"/>
  <c r="L93" i="2"/>
  <c r="L9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20" i="2"/>
  <c r="L121" i="2"/>
  <c r="L122" i="2"/>
  <c r="L123" i="2"/>
  <c r="L124" i="2"/>
  <c r="L125" i="2"/>
  <c r="L126" i="2"/>
  <c r="L127" i="2"/>
  <c r="L128" i="2"/>
  <c r="L131" i="2"/>
  <c r="L135" i="2"/>
  <c r="L142" i="2"/>
  <c r="L147" i="2"/>
  <c r="L148" i="2"/>
  <c r="L153" i="2"/>
  <c r="L154" i="2"/>
  <c r="L155" i="2"/>
  <c r="L158" i="2"/>
  <c r="L159" i="2"/>
  <c r="L161" i="2"/>
  <c r="L162" i="2"/>
  <c r="L165" i="2"/>
  <c r="L166" i="2"/>
  <c r="L167" i="2"/>
  <c r="L168" i="2"/>
  <c r="L169" i="2"/>
  <c r="L170" i="2"/>
  <c r="L171" i="2"/>
  <c r="L172" i="2"/>
  <c r="L173" i="2"/>
  <c r="L176" i="2"/>
  <c r="L177" i="2"/>
  <c r="L178" i="2"/>
  <c r="L179" i="2"/>
  <c r="L180" i="2"/>
  <c r="L184" i="2"/>
  <c r="L185" i="2"/>
  <c r="L190" i="2"/>
  <c r="L193" i="2"/>
  <c r="L194" i="2"/>
  <c r="L196" i="2"/>
  <c r="L199" i="2"/>
  <c r="L200" i="2"/>
  <c r="L203" i="2"/>
  <c r="L206" i="2"/>
  <c r="L207" i="2"/>
  <c r="L214" i="2"/>
  <c r="L215" i="2"/>
  <c r="L217" i="2"/>
  <c r="L218" i="2"/>
  <c r="L219" i="2"/>
  <c r="L227" i="2"/>
  <c r="L236" i="2"/>
  <c r="K69" i="2"/>
  <c r="K70" i="2"/>
  <c r="K72" i="2"/>
  <c r="K73" i="2"/>
  <c r="K74" i="2"/>
  <c r="K80" i="2"/>
  <c r="K81" i="2"/>
  <c r="K82" i="2"/>
  <c r="K83" i="2"/>
  <c r="K85" i="2"/>
  <c r="K86" i="2"/>
  <c r="K87" i="2"/>
  <c r="K89" i="2"/>
  <c r="K93" i="2"/>
  <c r="K95" i="2"/>
  <c r="K97" i="2"/>
  <c r="K98" i="2"/>
  <c r="K99" i="2"/>
  <c r="K105" i="2"/>
  <c r="K106" i="2"/>
  <c r="K108" i="2"/>
  <c r="K109" i="2"/>
  <c r="K110" i="2"/>
  <c r="K111" i="2"/>
  <c r="K112" i="2"/>
  <c r="K113" i="2"/>
  <c r="K114" i="2"/>
  <c r="K115" i="2"/>
  <c r="K116" i="2"/>
  <c r="K117" i="2"/>
  <c r="K120" i="2"/>
  <c r="K121" i="2"/>
  <c r="K122" i="2"/>
  <c r="K123" i="2"/>
  <c r="K124" i="2"/>
  <c r="K125" i="2"/>
  <c r="K126" i="2"/>
  <c r="K127" i="2"/>
  <c r="K128" i="2"/>
  <c r="K131" i="2"/>
  <c r="K135" i="2"/>
  <c r="K142" i="2"/>
  <c r="K145" i="2"/>
  <c r="K147" i="2"/>
  <c r="K148" i="2"/>
  <c r="K153" i="2"/>
  <c r="K154" i="2"/>
  <c r="K155" i="2"/>
  <c r="K158" i="2"/>
  <c r="K159" i="2"/>
  <c r="K161" i="2"/>
  <c r="K162" i="2"/>
  <c r="K163" i="2"/>
  <c r="K165" i="2"/>
  <c r="K166" i="2"/>
  <c r="K167" i="2"/>
  <c r="K168" i="2"/>
  <c r="K169" i="2"/>
  <c r="K170" i="2"/>
  <c r="K171" i="2"/>
  <c r="K172" i="2"/>
  <c r="K173" i="2"/>
  <c r="K176" i="2"/>
  <c r="K177" i="2"/>
  <c r="K178" i="2"/>
  <c r="K179" i="2"/>
  <c r="K180" i="2"/>
  <c r="K181" i="2"/>
  <c r="K184" i="2"/>
  <c r="K185" i="2"/>
  <c r="K190" i="2"/>
  <c r="K193" i="2"/>
  <c r="K194" i="2"/>
  <c r="K196" i="2"/>
  <c r="K199" i="2"/>
  <c r="K200" i="2"/>
  <c r="K203" i="2"/>
  <c r="K206" i="2"/>
  <c r="K214" i="2"/>
  <c r="K215" i="2"/>
  <c r="K217" i="2"/>
  <c r="K218" i="2"/>
  <c r="K222" i="2"/>
  <c r="K224" i="2"/>
  <c r="K226" i="2"/>
  <c r="K230" i="2"/>
  <c r="L21" i="2"/>
  <c r="L25" i="2"/>
  <c r="L26" i="2"/>
  <c r="L36" i="2"/>
  <c r="L45" i="2"/>
  <c r="K21" i="2"/>
  <c r="K25" i="2"/>
  <c r="K26" i="2"/>
  <c r="K36" i="2"/>
  <c r="K38" i="2"/>
  <c r="K20" i="2"/>
  <c r="I216" i="2"/>
  <c r="I188" i="2"/>
  <c r="I141" i="2"/>
  <c r="I144" i="2"/>
  <c r="I146" i="2"/>
  <c r="I152" i="2"/>
  <c r="I157" i="2"/>
  <c r="I164" i="2"/>
  <c r="I175" i="2"/>
  <c r="I182" i="2"/>
  <c r="I191" i="2"/>
  <c r="I197" i="2"/>
  <c r="I202" i="2"/>
  <c r="I201" i="2" s="1"/>
  <c r="I205" i="2"/>
  <c r="I212" i="2"/>
  <c r="I221" i="2"/>
  <c r="I223" i="2"/>
  <c r="I225" i="2"/>
  <c r="I229" i="2"/>
  <c r="I228" i="2" s="1"/>
  <c r="H192" i="2"/>
  <c r="I140" i="2" l="1"/>
  <c r="I151" i="2"/>
  <c r="I211" i="2"/>
  <c r="I210" i="2" s="1"/>
  <c r="H152" i="2"/>
  <c r="I139" i="2" l="1"/>
  <c r="I310" i="2"/>
  <c r="I538" i="2"/>
  <c r="I306" i="2"/>
  <c r="I314" i="2"/>
  <c r="I318" i="2"/>
  <c r="I321" i="2"/>
  <c r="I330" i="2"/>
  <c r="I329" i="2" s="1"/>
  <c r="I336" i="2"/>
  <c r="I340" i="2"/>
  <c r="I347" i="2"/>
  <c r="I346" i="2" s="1"/>
  <c r="I345" i="2" s="1"/>
  <c r="I354" i="2"/>
  <c r="I352" i="2" s="1"/>
  <c r="I365" i="2"/>
  <c r="I367" i="2"/>
  <c r="I382" i="2"/>
  <c r="I388" i="2"/>
  <c r="I391" i="2"/>
  <c r="I395" i="2"/>
  <c r="I399" i="2"/>
  <c r="I411" i="2"/>
  <c r="I437" i="2"/>
  <c r="I447" i="2"/>
  <c r="I446" i="2" s="1"/>
  <c r="I445" i="2" s="1"/>
  <c r="I451" i="2"/>
  <c r="I450" i="2" s="1"/>
  <c r="I460" i="2"/>
  <c r="I459" i="2" s="1"/>
  <c r="I458" i="2" s="1"/>
  <c r="I456" i="2" s="1"/>
  <c r="I466" i="2"/>
  <c r="I465" i="2" s="1"/>
  <c r="I464" i="2" s="1"/>
  <c r="I463" i="2" s="1"/>
  <c r="I478" i="2"/>
  <c r="I482" i="2"/>
  <c r="I484" i="2"/>
  <c r="I488" i="2"/>
  <c r="I487" i="2" s="1"/>
  <c r="I502" i="2"/>
  <c r="I501" i="2" s="1"/>
  <c r="I507" i="2"/>
  <c r="I506" i="2" s="1"/>
  <c r="I520" i="2"/>
  <c r="I525" i="2"/>
  <c r="I533" i="2"/>
  <c r="I535" i="2"/>
  <c r="I551" i="2"/>
  <c r="I559" i="2"/>
  <c r="I558" i="2" s="1"/>
  <c r="I556" i="2" s="1"/>
  <c r="I567" i="2"/>
  <c r="I566" i="2" s="1"/>
  <c r="I564" i="2" s="1"/>
  <c r="I579" i="2"/>
  <c r="I578" i="2" s="1"/>
  <c r="I576" i="2" s="1"/>
  <c r="I571" i="2" s="1"/>
  <c r="I590" i="2"/>
  <c r="I589" i="2" s="1"/>
  <c r="I595" i="2"/>
  <c r="I594" i="2" s="1"/>
  <c r="I600" i="2"/>
  <c r="I599" i="2" s="1"/>
  <c r="I598" i="2" s="1"/>
  <c r="I604" i="2"/>
  <c r="I610" i="2"/>
  <c r="I609" i="2" s="1"/>
  <c r="I619" i="2"/>
  <c r="I617" i="2" s="1"/>
  <c r="I614" i="2" s="1"/>
  <c r="I620" i="2"/>
  <c r="I633" i="2"/>
  <c r="I640" i="2"/>
  <c r="I653" i="2"/>
  <c r="I655" i="2"/>
  <c r="I658" i="2"/>
  <c r="I662" i="2"/>
  <c r="I666" i="2"/>
  <c r="I672" i="2"/>
  <c r="I680" i="2"/>
  <c r="I684" i="2"/>
  <c r="I683" i="2" s="1"/>
  <c r="I690" i="2"/>
  <c r="I689" i="2" s="1"/>
  <c r="I694" i="2"/>
  <c r="I693" i="2" s="1"/>
  <c r="I702" i="2"/>
  <c r="I701" i="2" s="1"/>
  <c r="I698" i="2" s="1"/>
  <c r="I712" i="2"/>
  <c r="I711" i="2" s="1"/>
  <c r="I709" i="2" s="1"/>
  <c r="I706" i="2" s="1"/>
  <c r="I723" i="2"/>
  <c r="I722" i="2" s="1"/>
  <c r="I720" i="2" s="1"/>
  <c r="I717" i="2" s="1"/>
  <c r="I731" i="2"/>
  <c r="I729" i="2" s="1"/>
  <c r="I726" i="2" s="1"/>
  <c r="I742" i="2"/>
  <c r="I743" i="2"/>
  <c r="I746" i="2"/>
  <c r="I754" i="2"/>
  <c r="I753" i="2" s="1"/>
  <c r="I764" i="2"/>
  <c r="I777" i="2"/>
  <c r="I776" i="2" s="1"/>
  <c r="I781" i="2"/>
  <c r="I780" i="2" s="1"/>
  <c r="I793" i="2"/>
  <c r="I785" i="2" s="1"/>
  <c r="I804" i="2"/>
  <c r="I803" i="2" s="1"/>
  <c r="I819" i="2"/>
  <c r="I831" i="2"/>
  <c r="I832" i="2"/>
  <c r="I839" i="2"/>
  <c r="I838" i="2" s="1"/>
  <c r="I835" i="2" s="1"/>
  <c r="I848" i="2"/>
  <c r="I852" i="2"/>
  <c r="I856" i="2"/>
  <c r="I855" i="2" s="1"/>
  <c r="I863" i="2"/>
  <c r="I862" i="2" s="1"/>
  <c r="I861" i="2" s="1"/>
  <c r="I874" i="2"/>
  <c r="I873" i="2" s="1"/>
  <c r="I870" i="2" s="1"/>
  <c r="I886" i="2"/>
  <c r="I885" i="2" s="1"/>
  <c r="I881" i="2" s="1"/>
  <c r="I889" i="2"/>
  <c r="I893" i="2"/>
  <c r="I688" i="2" l="1"/>
  <c r="I652" i="2"/>
  <c r="I741" i="2"/>
  <c r="I532" i="2"/>
  <c r="I500" i="2"/>
  <c r="I498" i="2" s="1"/>
  <c r="I494" i="2" s="1"/>
  <c r="I493" i="2" s="1"/>
  <c r="I477" i="2"/>
  <c r="I443" i="2"/>
  <c r="I763" i="2"/>
  <c r="I639" i="2"/>
  <c r="I632" i="2"/>
  <c r="I603" i="2"/>
  <c r="I550" i="2"/>
  <c r="I519" i="2"/>
  <c r="I339" i="2"/>
  <c r="I333" i="2" s="1"/>
  <c r="I661" i="2"/>
  <c r="I305" i="2"/>
  <c r="I381" i="2"/>
  <c r="I474" i="2"/>
  <c r="I469" i="2" s="1"/>
  <c r="I394" i="2"/>
  <c r="I364" i="2"/>
  <c r="I363" i="2" s="1"/>
  <c r="I361" i="2" s="1"/>
  <c r="I587" i="2"/>
  <c r="I650" i="2"/>
  <c r="I313" i="2"/>
  <c r="I530" i="2"/>
  <c r="I867" i="2"/>
  <c r="I847" i="2"/>
  <c r="I846" i="2" s="1"/>
  <c r="I843" i="2" s="1"/>
  <c r="I818" i="2"/>
  <c r="I817" i="2" s="1"/>
  <c r="I814" i="2" s="1"/>
  <c r="I773" i="2"/>
  <c r="I736" i="2"/>
  <c r="I790" i="2"/>
  <c r="I797" i="2"/>
  <c r="I801" i="2"/>
  <c r="I1452" i="2"/>
  <c r="I1384" i="2"/>
  <c r="I1328" i="2"/>
  <c r="I999" i="2"/>
  <c r="I994" i="2" s="1"/>
  <c r="D19" i="8"/>
  <c r="C19" i="8"/>
  <c r="D12" i="8"/>
  <c r="C12" i="8"/>
  <c r="F22" i="3"/>
  <c r="I584" i="2" l="1"/>
  <c r="I811" i="2"/>
  <c r="I810" i="2" s="1"/>
  <c r="I758" i="2"/>
  <c r="I770" i="2"/>
  <c r="I647" i="2"/>
  <c r="I638" i="2"/>
  <c r="I629" i="2"/>
  <c r="I547" i="2"/>
  <c r="I517" i="2"/>
  <c r="I1327" i="2"/>
  <c r="I1381" i="2"/>
  <c r="J1381" i="2" s="1"/>
  <c r="J1384" i="2"/>
  <c r="I304" i="2"/>
  <c r="I358" i="2"/>
  <c r="I380" i="2"/>
  <c r="I769" i="2"/>
  <c r="G999" i="2"/>
  <c r="G994" i="2" s="1"/>
  <c r="I734" i="2" l="1"/>
  <c r="I646" i="2"/>
  <c r="I626" i="2"/>
  <c r="I543" i="2"/>
  <c r="I513" i="2"/>
  <c r="I378" i="2"/>
  <c r="I303" i="2"/>
  <c r="H909" i="2"/>
  <c r="G30" i="2"/>
  <c r="H30" i="2"/>
  <c r="J30" i="2"/>
  <c r="G28" i="2"/>
  <c r="H28" i="2"/>
  <c r="J28" i="2"/>
  <c r="G23" i="2"/>
  <c r="H23" i="2"/>
  <c r="J23" i="2"/>
  <c r="I511" i="2" l="1"/>
  <c r="I374" i="2"/>
  <c r="I300" i="2"/>
  <c r="L50" i="2"/>
  <c r="K50" i="2"/>
  <c r="K28" i="2"/>
  <c r="K23" i="2"/>
  <c r="K30" i="2"/>
  <c r="G50" i="2"/>
  <c r="I373" i="2" l="1"/>
  <c r="I299" i="2"/>
  <c r="H146" i="2"/>
  <c r="H157" i="2"/>
  <c r="H175" i="2"/>
  <c r="H191" i="2"/>
  <c r="H198" i="2"/>
  <c r="H197" i="2" s="1"/>
  <c r="J175" i="2"/>
  <c r="J152" i="2"/>
  <c r="J157" i="2"/>
  <c r="K157" i="2" s="1"/>
  <c r="J164" i="2"/>
  <c r="G175" i="2"/>
  <c r="F175" i="2"/>
  <c r="J183" i="2"/>
  <c r="J212" i="2"/>
  <c r="J216" i="2"/>
  <c r="J225" i="2"/>
  <c r="I372" i="2" l="1"/>
  <c r="I298" i="2"/>
  <c r="L175" i="2"/>
  <c r="K175" i="2"/>
  <c r="K212" i="2"/>
  <c r="K164" i="2"/>
  <c r="K183" i="2"/>
  <c r="K225" i="2"/>
  <c r="K152" i="2"/>
  <c r="K216" i="2"/>
  <c r="H151" i="2"/>
  <c r="J151" i="2"/>
  <c r="K151" i="2" s="1"/>
  <c r="I297" i="2" l="1"/>
  <c r="H144" i="2"/>
  <c r="J655" i="2" l="1"/>
  <c r="K655" i="2" s="1"/>
  <c r="H655" i="2"/>
  <c r="J590" i="2"/>
  <c r="H590" i="2"/>
  <c r="J694" i="2"/>
  <c r="H694" i="2"/>
  <c r="J633" i="2"/>
  <c r="K633" i="2" s="1"/>
  <c r="H633" i="2"/>
  <c r="J466" i="2"/>
  <c r="H466" i="2"/>
  <c r="H465" i="2" s="1"/>
  <c r="H464" i="2" s="1"/>
  <c r="H463" i="2" s="1"/>
  <c r="G347" i="2"/>
  <c r="G346" i="2" s="1"/>
  <c r="G345" i="2" s="1"/>
  <c r="H347" i="2"/>
  <c r="H346" i="2" s="1"/>
  <c r="H345" i="2" s="1"/>
  <c r="J347" i="2"/>
  <c r="J346" i="2" s="1"/>
  <c r="J345" i="2" s="1"/>
  <c r="F347" i="2"/>
  <c r="F346" i="2" s="1"/>
  <c r="F345" i="2" s="1"/>
  <c r="J589" i="2" l="1"/>
  <c r="K589" i="2" s="1"/>
  <c r="K590" i="2"/>
  <c r="J465" i="2"/>
  <c r="K466" i="2"/>
  <c r="J693" i="2"/>
  <c r="K693" i="2" s="1"/>
  <c r="K694" i="2"/>
  <c r="F321" i="2"/>
  <c r="G321" i="2"/>
  <c r="F330" i="2"/>
  <c r="F329" i="2" s="1"/>
  <c r="G330" i="2"/>
  <c r="G329" i="2" s="1"/>
  <c r="F399" i="2"/>
  <c r="G399" i="2"/>
  <c r="F411" i="2"/>
  <c r="F447" i="2"/>
  <c r="F446" i="2" s="1"/>
  <c r="F445" i="2" s="1"/>
  <c r="G447" i="2"/>
  <c r="G446" i="2" s="1"/>
  <c r="G445" i="2" s="1"/>
  <c r="F478" i="2"/>
  <c r="G478" i="2"/>
  <c r="F502" i="2"/>
  <c r="F501" i="2" s="1"/>
  <c r="G502" i="2"/>
  <c r="G501" i="2" s="1"/>
  <c r="F507" i="2"/>
  <c r="F506" i="2" s="1"/>
  <c r="G507" i="2"/>
  <c r="G506" i="2" s="1"/>
  <c r="F520" i="2"/>
  <c r="F525" i="2"/>
  <c r="F533" i="2"/>
  <c r="G533" i="2"/>
  <c r="F535" i="2"/>
  <c r="G535" i="2"/>
  <c r="F579" i="2"/>
  <c r="F578" i="2" s="1"/>
  <c r="F576" i="2" s="1"/>
  <c r="F571" i="2" s="1"/>
  <c r="G579" i="2"/>
  <c r="G578" i="2" s="1"/>
  <c r="G576" i="2" s="1"/>
  <c r="G571" i="2" s="1"/>
  <c r="F595" i="2"/>
  <c r="F594" i="2" s="1"/>
  <c r="G595" i="2"/>
  <c r="G594" i="2" s="1"/>
  <c r="F600" i="2"/>
  <c r="F599" i="2" s="1"/>
  <c r="F598" i="2" s="1"/>
  <c r="G600" i="2"/>
  <c r="G599" i="2" s="1"/>
  <c r="G598" i="2" s="1"/>
  <c r="F633" i="2"/>
  <c r="F632" i="2" s="1"/>
  <c r="F629" i="2" s="1"/>
  <c r="G633" i="2"/>
  <c r="G632" i="2" s="1"/>
  <c r="G629" i="2" s="1"/>
  <c r="F640" i="2"/>
  <c r="F639" i="2" s="1"/>
  <c r="F638" i="2" s="1"/>
  <c r="G640" i="2"/>
  <c r="G639" i="2" s="1"/>
  <c r="G638" i="2" s="1"/>
  <c r="F662" i="2"/>
  <c r="F666" i="2"/>
  <c r="F672" i="2"/>
  <c r="F776" i="2"/>
  <c r="G776" i="2"/>
  <c r="G773" i="2" s="1"/>
  <c r="G770" i="2" s="1"/>
  <c r="F839" i="2"/>
  <c r="F838" i="2" s="1"/>
  <c r="F835" i="2" s="1"/>
  <c r="G839" i="2"/>
  <c r="G838" i="2" s="1"/>
  <c r="G835" i="2" s="1"/>
  <c r="F848" i="2"/>
  <c r="G848" i="2"/>
  <c r="F852" i="2"/>
  <c r="G852" i="2"/>
  <c r="G781" i="2"/>
  <c r="G780" i="2" s="1"/>
  <c r="H781" i="2"/>
  <c r="H780" i="2" s="1"/>
  <c r="J781" i="2"/>
  <c r="J780" i="2" s="1"/>
  <c r="F781" i="2"/>
  <c r="F780" i="2" s="1"/>
  <c r="G754" i="2"/>
  <c r="G753" i="2" s="1"/>
  <c r="H754" i="2"/>
  <c r="H753" i="2" s="1"/>
  <c r="J754" i="2"/>
  <c r="J753" i="2" s="1"/>
  <c r="F754" i="2"/>
  <c r="F753" i="2" s="1"/>
  <c r="G764" i="2"/>
  <c r="G763" i="2" s="1"/>
  <c r="H764" i="2"/>
  <c r="H763" i="2" s="1"/>
  <c r="J764" i="2"/>
  <c r="F764" i="2"/>
  <c r="F763" i="2" s="1"/>
  <c r="G538" i="2"/>
  <c r="H538" i="2"/>
  <c r="J538" i="2"/>
  <c r="F539" i="2"/>
  <c r="F538" i="2" s="1"/>
  <c r="F551" i="2"/>
  <c r="F550" i="2" s="1"/>
  <c r="F547" i="2" s="1"/>
  <c r="F543" i="2" s="1"/>
  <c r="G551" i="2"/>
  <c r="G550" i="2" s="1"/>
  <c r="G547" i="2" s="1"/>
  <c r="G543" i="2" s="1"/>
  <c r="J551" i="2"/>
  <c r="K551" i="2" s="1"/>
  <c r="H551" i="2"/>
  <c r="F460" i="2"/>
  <c r="F459" i="2" s="1"/>
  <c r="F458" i="2" s="1"/>
  <c r="F456" i="2" s="1"/>
  <c r="G460" i="2"/>
  <c r="G459" i="2" s="1"/>
  <c r="G458" i="2" s="1"/>
  <c r="G456" i="2" s="1"/>
  <c r="G525" i="2"/>
  <c r="H525" i="2"/>
  <c r="J525" i="2"/>
  <c r="K525" i="2" s="1"/>
  <c r="J464" i="2" l="1"/>
  <c r="K465" i="2"/>
  <c r="J763" i="2"/>
  <c r="K763" i="2" s="1"/>
  <c r="K764" i="2"/>
  <c r="F519" i="2"/>
  <c r="G500" i="2"/>
  <c r="G498" i="2" s="1"/>
  <c r="G494" i="2" s="1"/>
  <c r="G493" i="2" s="1"/>
  <c r="G532" i="2"/>
  <c r="G530" i="2" s="1"/>
  <c r="F500" i="2"/>
  <c r="F498" i="2" s="1"/>
  <c r="F494" i="2" s="1"/>
  <c r="F493" i="2" s="1"/>
  <c r="F847" i="2"/>
  <c r="F846" i="2" s="1"/>
  <c r="F843" i="2" s="1"/>
  <c r="F532" i="2"/>
  <c r="F530" i="2" s="1"/>
  <c r="G847" i="2"/>
  <c r="G846" i="2" s="1"/>
  <c r="G843" i="2" s="1"/>
  <c r="F773" i="2"/>
  <c r="F770" i="2" s="1"/>
  <c r="F626" i="2"/>
  <c r="G626" i="2"/>
  <c r="G690" i="2"/>
  <c r="G689" i="2" s="1"/>
  <c r="G688" i="2" s="1"/>
  <c r="H690" i="2"/>
  <c r="J690" i="2"/>
  <c r="K690" i="2" s="1"/>
  <c r="F690" i="2"/>
  <c r="F689" i="2" s="1"/>
  <c r="F688" i="2" s="1"/>
  <c r="F367" i="2"/>
  <c r="G367" i="2"/>
  <c r="J463" i="2" l="1"/>
  <c r="K463" i="2" s="1"/>
  <c r="K464" i="2"/>
  <c r="F235" i="2"/>
  <c r="F234" i="2" l="1"/>
  <c r="L234" i="2" s="1"/>
  <c r="L235" i="2"/>
  <c r="D22" i="8"/>
  <c r="C22" i="8"/>
  <c r="C24" i="8" l="1"/>
  <c r="D24" i="8"/>
  <c r="C26" i="8"/>
  <c r="D26" i="8"/>
  <c r="C29" i="8"/>
  <c r="D29" i="8"/>
  <c r="C34" i="8"/>
  <c r="D34" i="8"/>
  <c r="D36" i="8" l="1"/>
  <c r="D39" i="8" s="1"/>
  <c r="D42" i="8" s="1"/>
  <c r="C36" i="8"/>
  <c r="C39" i="8" s="1"/>
  <c r="C42" i="8" s="1"/>
  <c r="H212" i="2"/>
  <c r="H216" i="2" l="1"/>
  <c r="F212" i="2"/>
  <c r="L212" i="2" s="1"/>
  <c r="F216" i="2"/>
  <c r="L216" i="2" s="1"/>
  <c r="G144" i="2"/>
  <c r="J144" i="2"/>
  <c r="K144" i="2" s="1"/>
  <c r="G221" i="2"/>
  <c r="H221" i="2"/>
  <c r="J221" i="2"/>
  <c r="K221" i="2" s="1"/>
  <c r="G223" i="2"/>
  <c r="H223" i="2"/>
  <c r="J223" i="2"/>
  <c r="K223" i="2" s="1"/>
  <c r="H225" i="2"/>
  <c r="G229" i="2"/>
  <c r="G228" i="2" s="1"/>
  <c r="H229" i="2"/>
  <c r="H228" i="2" s="1"/>
  <c r="J229" i="2"/>
  <c r="F144" i="2"/>
  <c r="F152" i="2"/>
  <c r="L152" i="2" s="1"/>
  <c r="F157" i="2"/>
  <c r="L157" i="2" s="1"/>
  <c r="F164" i="2"/>
  <c r="L164" i="2" s="1"/>
  <c r="F198" i="2"/>
  <c r="F221" i="2"/>
  <c r="F223" i="2"/>
  <c r="F225" i="2"/>
  <c r="L225" i="2" s="1"/>
  <c r="F229" i="2"/>
  <c r="F228" i="2" s="1"/>
  <c r="J228" i="2" l="1"/>
  <c r="K228" i="2" s="1"/>
  <c r="K229" i="2"/>
  <c r="J211" i="2"/>
  <c r="H211" i="2"/>
  <c r="H210" i="2" s="1"/>
  <c r="F151" i="2"/>
  <c r="L151" i="2" s="1"/>
  <c r="F211" i="2"/>
  <c r="F210" i="2" s="1"/>
  <c r="G227" i="2"/>
  <c r="G225" i="2" s="1"/>
  <c r="G220" i="2"/>
  <c r="G219" i="2"/>
  <c r="G217" i="2"/>
  <c r="G215" i="2"/>
  <c r="H205" i="2"/>
  <c r="G206" i="2"/>
  <c r="G205" i="2" s="1"/>
  <c r="F205" i="2"/>
  <c r="H202" i="2"/>
  <c r="H201" i="2" s="1"/>
  <c r="J202" i="2"/>
  <c r="F202" i="2"/>
  <c r="F201" i="2" s="1"/>
  <c r="G200" i="2"/>
  <c r="F197" i="2"/>
  <c r="G196" i="2"/>
  <c r="F192" i="2"/>
  <c r="F191" i="2" s="1"/>
  <c r="G195" i="2"/>
  <c r="G194" i="2"/>
  <c r="J192" i="2"/>
  <c r="F189" i="2"/>
  <c r="F188" i="2" s="1"/>
  <c r="H183" i="2"/>
  <c r="H182" i="2" s="1"/>
  <c r="F183" i="2"/>
  <c r="G173" i="2"/>
  <c r="G172" i="2"/>
  <c r="G170" i="2"/>
  <c r="G169" i="2"/>
  <c r="G167" i="2"/>
  <c r="G162" i="2"/>
  <c r="G161" i="2"/>
  <c r="G159" i="2"/>
  <c r="G153" i="2"/>
  <c r="G152" i="2" s="1"/>
  <c r="G147" i="2"/>
  <c r="J146" i="2"/>
  <c r="G142" i="2"/>
  <c r="J141" i="2"/>
  <c r="H141" i="2"/>
  <c r="H140" i="2" s="1"/>
  <c r="F141" i="2"/>
  <c r="L141" i="2" l="1"/>
  <c r="K141" i="2"/>
  <c r="F182" i="2"/>
  <c r="L183" i="2"/>
  <c r="J191" i="2"/>
  <c r="K192" i="2"/>
  <c r="L192" i="2"/>
  <c r="K146" i="2"/>
  <c r="K202" i="2"/>
  <c r="L202" i="2"/>
  <c r="J210" i="2"/>
  <c r="L211" i="2"/>
  <c r="K211" i="2"/>
  <c r="J140" i="2"/>
  <c r="F146" i="2"/>
  <c r="F140" i="2" s="1"/>
  <c r="F139" i="2" s="1"/>
  <c r="H188" i="2"/>
  <c r="H139" i="2" s="1"/>
  <c r="J201" i="2"/>
  <c r="J198" i="2"/>
  <c r="J205" i="2"/>
  <c r="G141" i="2"/>
  <c r="J189" i="2"/>
  <c r="L189" i="2" l="1"/>
  <c r="K189" i="2"/>
  <c r="K201" i="2"/>
  <c r="L201" i="2"/>
  <c r="L191" i="2"/>
  <c r="K191" i="2"/>
  <c r="L146" i="2"/>
  <c r="L198" i="2"/>
  <c r="K198" i="2"/>
  <c r="L140" i="2"/>
  <c r="K140" i="2"/>
  <c r="L210" i="2"/>
  <c r="K210" i="2"/>
  <c r="L205" i="2"/>
  <c r="K205" i="2"/>
  <c r="J182" i="2"/>
  <c r="J197" i="2"/>
  <c r="J188" i="2"/>
  <c r="J139" i="2" l="1"/>
  <c r="K139" i="2" s="1"/>
  <c r="K188" i="2"/>
  <c r="L188" i="2"/>
  <c r="K197" i="2"/>
  <c r="L197" i="2"/>
  <c r="K182" i="2"/>
  <c r="L182" i="2"/>
  <c r="J996" i="2"/>
  <c r="J997" i="2"/>
  <c r="J1000" i="2"/>
  <c r="J1001" i="2"/>
  <c r="J1003" i="2"/>
  <c r="J1004" i="2"/>
  <c r="J1006" i="2"/>
  <c r="J1007" i="2"/>
  <c r="J1008" i="2"/>
  <c r="J1009" i="2"/>
  <c r="L897" i="2"/>
  <c r="L876" i="2"/>
  <c r="L875" i="2"/>
  <c r="L833" i="2"/>
  <c r="L822" i="2"/>
  <c r="L820" i="2"/>
  <c r="L807" i="2"/>
  <c r="L806" i="2"/>
  <c r="L805" i="2"/>
  <c r="L795" i="2"/>
  <c r="L794" i="2"/>
  <c r="L778" i="2"/>
  <c r="L766" i="2"/>
  <c r="L751" i="2"/>
  <c r="L750" i="2"/>
  <c r="L749" i="2"/>
  <c r="L748" i="2"/>
  <c r="L747" i="2"/>
  <c r="L744" i="2"/>
  <c r="L732" i="2"/>
  <c r="L724" i="2"/>
  <c r="L713" i="2"/>
  <c r="L691" i="2"/>
  <c r="L686" i="2"/>
  <c r="L685" i="2"/>
  <c r="L681" i="2"/>
  <c r="L677" i="2"/>
  <c r="L676" i="2"/>
  <c r="L674" i="2"/>
  <c r="L673" i="2"/>
  <c r="L670" i="2"/>
  <c r="L669" i="2"/>
  <c r="L668" i="2"/>
  <c r="L667" i="2"/>
  <c r="L665" i="2"/>
  <c r="L664" i="2"/>
  <c r="L663" i="2"/>
  <c r="L660" i="2"/>
  <c r="L659" i="2"/>
  <c r="L654" i="2"/>
  <c r="L634" i="2"/>
  <c r="L624" i="2"/>
  <c r="L623" i="2"/>
  <c r="L621" i="2"/>
  <c r="L605" i="2"/>
  <c r="L592" i="2"/>
  <c r="L580" i="2"/>
  <c r="L569" i="2"/>
  <c r="L553" i="2"/>
  <c r="L536" i="2"/>
  <c r="L534" i="2"/>
  <c r="L528" i="2"/>
  <c r="L527" i="2"/>
  <c r="L526" i="2"/>
  <c r="L522" i="2"/>
  <c r="L521" i="2"/>
  <c r="L503" i="2"/>
  <c r="L489" i="2"/>
  <c r="L486" i="2"/>
  <c r="L485" i="2"/>
  <c r="L480" i="2"/>
  <c r="L479" i="2"/>
  <c r="L454" i="2"/>
  <c r="L452" i="2"/>
  <c r="L448" i="2"/>
  <c r="L440" i="2"/>
  <c r="L439" i="2"/>
  <c r="L438" i="2"/>
  <c r="L435" i="2"/>
  <c r="L433" i="2"/>
  <c r="L432" i="2"/>
  <c r="L431" i="2"/>
  <c r="L430" i="2"/>
  <c r="L429" i="2"/>
  <c r="L424" i="2"/>
  <c r="L423" i="2"/>
  <c r="L421" i="2"/>
  <c r="L419" i="2"/>
  <c r="L418" i="2"/>
  <c r="L417" i="2"/>
  <c r="L416" i="2"/>
  <c r="L414" i="2"/>
  <c r="L413" i="2"/>
  <c r="L412" i="2"/>
  <c r="L409" i="2"/>
  <c r="L408" i="2"/>
  <c r="L407" i="2"/>
  <c r="L406" i="2"/>
  <c r="L405" i="2"/>
  <c r="L404" i="2"/>
  <c r="L403" i="2"/>
  <c r="L401" i="2"/>
  <c r="L400" i="2"/>
  <c r="L398" i="2"/>
  <c r="L397" i="2"/>
  <c r="L396" i="2"/>
  <c r="L393" i="2"/>
  <c r="L392" i="2"/>
  <c r="L385" i="2"/>
  <c r="L384" i="2"/>
  <c r="L383" i="2"/>
  <c r="L366" i="2"/>
  <c r="L342" i="2"/>
  <c r="L337" i="2"/>
  <c r="L139" i="2" l="1"/>
  <c r="F999" i="2"/>
  <c r="F994" i="2" s="1"/>
  <c r="J994" i="2" l="1"/>
  <c r="J999" i="2"/>
  <c r="J893" i="2"/>
  <c r="K893" i="2" s="1"/>
  <c r="H893" i="2"/>
  <c r="H889" i="2" s="1"/>
  <c r="F896" i="2"/>
  <c r="F895" i="2" l="1"/>
  <c r="L896" i="2"/>
  <c r="J662" i="2"/>
  <c r="K662" i="2" s="1"/>
  <c r="J666" i="2"/>
  <c r="K666" i="2" s="1"/>
  <c r="J672" i="2"/>
  <c r="K672" i="2" s="1"/>
  <c r="J68" i="2"/>
  <c r="J79" i="2"/>
  <c r="K79" i="2" s="1"/>
  <c r="J96" i="2"/>
  <c r="K96" i="2" s="1"/>
  <c r="J104" i="2"/>
  <c r="J119" i="2"/>
  <c r="K119" i="2" l="1"/>
  <c r="K104" i="2"/>
  <c r="K68" i="2"/>
  <c r="F893" i="2"/>
  <c r="L893" i="2" s="1"/>
  <c r="L895" i="2"/>
  <c r="G658" i="2"/>
  <c r="H658" i="2"/>
  <c r="J658" i="2"/>
  <c r="K658" i="2" s="1"/>
  <c r="F658" i="2"/>
  <c r="F306" i="2"/>
  <c r="G306" i="2"/>
  <c r="F310" i="2"/>
  <c r="G310" i="2"/>
  <c r="F314" i="2"/>
  <c r="F313" i="2" s="1"/>
  <c r="G314" i="2"/>
  <c r="G313" i="2" s="1"/>
  <c r="G171" i="2"/>
  <c r="F336" i="2"/>
  <c r="G336" i="2"/>
  <c r="F340" i="2"/>
  <c r="F339" i="2" s="1"/>
  <c r="G340" i="2"/>
  <c r="G339" i="2" s="1"/>
  <c r="F365" i="2"/>
  <c r="F364" i="2" s="1"/>
  <c r="F363" i="2" s="1"/>
  <c r="G365" i="2"/>
  <c r="G364" i="2" s="1"/>
  <c r="F382" i="2"/>
  <c r="G382" i="2"/>
  <c r="F391" i="2"/>
  <c r="G391" i="2"/>
  <c r="F395" i="2"/>
  <c r="G395" i="2"/>
  <c r="G411" i="2"/>
  <c r="G214" i="2" s="1"/>
  <c r="G212" i="2" s="1"/>
  <c r="F437" i="2"/>
  <c r="G437" i="2"/>
  <c r="G148" i="2" s="1"/>
  <c r="G146" i="2" s="1"/>
  <c r="G140" i="2" s="1"/>
  <c r="F451" i="2"/>
  <c r="F450" i="2" s="1"/>
  <c r="F443" i="2" s="1"/>
  <c r="G451" i="2"/>
  <c r="G450" i="2" s="1"/>
  <c r="G443" i="2" s="1"/>
  <c r="F482" i="2"/>
  <c r="G482" i="2"/>
  <c r="F484" i="2"/>
  <c r="G484" i="2"/>
  <c r="G520" i="2"/>
  <c r="F590" i="2"/>
  <c r="F589" i="2" s="1"/>
  <c r="F587" i="2" s="1"/>
  <c r="G590" i="2"/>
  <c r="G589" i="2" s="1"/>
  <c r="G587" i="2" s="1"/>
  <c r="F604" i="2"/>
  <c r="F603" i="2" s="1"/>
  <c r="G604" i="2"/>
  <c r="G603" i="2" s="1"/>
  <c r="F619" i="2"/>
  <c r="F617" i="2" s="1"/>
  <c r="F614" i="2" s="1"/>
  <c r="G619" i="2"/>
  <c r="F620" i="2"/>
  <c r="G620" i="2"/>
  <c r="F653" i="2"/>
  <c r="F652" i="2" s="1"/>
  <c r="G653" i="2"/>
  <c r="L662" i="2"/>
  <c r="G662" i="2"/>
  <c r="L666" i="2"/>
  <c r="G666" i="2"/>
  <c r="L672" i="2"/>
  <c r="G672" i="2"/>
  <c r="F680" i="2"/>
  <c r="F661" i="2" s="1"/>
  <c r="G680" i="2"/>
  <c r="F684" i="2"/>
  <c r="F683" i="2" s="1"/>
  <c r="G684" i="2"/>
  <c r="G683" i="2" s="1"/>
  <c r="F712" i="2"/>
  <c r="F711" i="2" s="1"/>
  <c r="F709" i="2" s="1"/>
  <c r="F706" i="2" s="1"/>
  <c r="G712" i="2"/>
  <c r="G711" i="2" s="1"/>
  <c r="G709" i="2" s="1"/>
  <c r="G706" i="2" s="1"/>
  <c r="F742" i="2"/>
  <c r="G742" i="2"/>
  <c r="F743" i="2"/>
  <c r="G743" i="2"/>
  <c r="F746" i="2"/>
  <c r="G746" i="2"/>
  <c r="F758" i="2"/>
  <c r="G758" i="2"/>
  <c r="H758" i="2"/>
  <c r="F793" i="2"/>
  <c r="F785" i="2" s="1"/>
  <c r="F769" i="2" s="1"/>
  <c r="G793" i="2"/>
  <c r="G790" i="2" s="1"/>
  <c r="F819" i="2"/>
  <c r="F818" i="2" s="1"/>
  <c r="F817" i="2" s="1"/>
  <c r="F814" i="2" s="1"/>
  <c r="F811" i="2" s="1"/>
  <c r="G819" i="2"/>
  <c r="G818" i="2" s="1"/>
  <c r="G817" i="2" s="1"/>
  <c r="G814" i="2" s="1"/>
  <c r="G811" i="2" s="1"/>
  <c r="F874" i="2"/>
  <c r="F873" i="2" s="1"/>
  <c r="F870" i="2" s="1"/>
  <c r="F867" i="2" s="1"/>
  <c r="G874" i="2"/>
  <c r="G873" i="2" s="1"/>
  <c r="G870" i="2" s="1"/>
  <c r="G867" i="2" s="1"/>
  <c r="F584" i="2" l="1"/>
  <c r="F810" i="2"/>
  <c r="G584" i="2"/>
  <c r="F333" i="2"/>
  <c r="F650" i="2"/>
  <c r="G193" i="2"/>
  <c r="G192" i="2" s="1"/>
  <c r="G191" i="2" s="1"/>
  <c r="G477" i="2"/>
  <c r="G474" i="2" s="1"/>
  <c r="G469" i="2" s="1"/>
  <c r="F477" i="2"/>
  <c r="F474" i="2" s="1"/>
  <c r="F469" i="2" s="1"/>
  <c r="F741" i="2"/>
  <c r="G363" i="2"/>
  <c r="G184" i="2" s="1"/>
  <c r="G185" i="2"/>
  <c r="G617" i="2"/>
  <c r="G614" i="2" s="1"/>
  <c r="G199" i="2" s="1"/>
  <c r="G198" i="2" s="1"/>
  <c r="G197" i="2" s="1"/>
  <c r="G168" i="2"/>
  <c r="L658" i="2"/>
  <c r="G381" i="2"/>
  <c r="G652" i="2"/>
  <c r="G165" i="2"/>
  <c r="F305" i="2"/>
  <c r="G661" i="2"/>
  <c r="G741" i="2"/>
  <c r="G734" i="2" s="1"/>
  <c r="F790" i="2"/>
  <c r="F517" i="2"/>
  <c r="F513" i="2" s="1"/>
  <c r="G394" i="2"/>
  <c r="G166" i="2" s="1"/>
  <c r="G305" i="2"/>
  <c r="G519" i="2"/>
  <c r="G517" i="2" s="1"/>
  <c r="G513" i="2" s="1"/>
  <c r="F381" i="2"/>
  <c r="F394" i="2"/>
  <c r="F358" i="2"/>
  <c r="F361" i="2"/>
  <c r="G810" i="2"/>
  <c r="G333" i="2"/>
  <c r="G785" i="2"/>
  <c r="G769" i="2" s="1"/>
  <c r="J886" i="2"/>
  <c r="H886" i="2"/>
  <c r="H885" i="2" s="1"/>
  <c r="H881" i="2" s="1"/>
  <c r="J874" i="2"/>
  <c r="K874" i="2" s="1"/>
  <c r="H874" i="2"/>
  <c r="H873" i="2" s="1"/>
  <c r="H870" i="2" s="1"/>
  <c r="J863" i="2"/>
  <c r="K863" i="2" s="1"/>
  <c r="H863" i="2"/>
  <c r="H862" i="2" s="1"/>
  <c r="H861" i="2" s="1"/>
  <c r="J856" i="2"/>
  <c r="K856" i="2" s="1"/>
  <c r="H856" i="2"/>
  <c r="H855" i="2" s="1"/>
  <c r="J852" i="2"/>
  <c r="H852" i="2"/>
  <c r="J848" i="2"/>
  <c r="H848" i="2"/>
  <c r="J839" i="2"/>
  <c r="H839" i="2"/>
  <c r="H838" i="2" s="1"/>
  <c r="H835" i="2" s="1"/>
  <c r="J832" i="2"/>
  <c r="K832" i="2" s="1"/>
  <c r="H832" i="2"/>
  <c r="J831" i="2"/>
  <c r="K831" i="2" s="1"/>
  <c r="H831" i="2"/>
  <c r="J819" i="2"/>
  <c r="K819" i="2" s="1"/>
  <c r="H819" i="2"/>
  <c r="J804" i="2"/>
  <c r="K804" i="2" s="1"/>
  <c r="H804" i="2"/>
  <c r="H803" i="2" s="1"/>
  <c r="H797" i="2" s="1"/>
  <c r="J793" i="2"/>
  <c r="K793" i="2" s="1"/>
  <c r="H793" i="2"/>
  <c r="H790" i="2" s="1"/>
  <c r="J777" i="2"/>
  <c r="H777" i="2"/>
  <c r="H776" i="2" s="1"/>
  <c r="J746" i="2"/>
  <c r="K746" i="2" s="1"/>
  <c r="H746" i="2"/>
  <c r="J743" i="2"/>
  <c r="K743" i="2" s="1"/>
  <c r="H743" i="2"/>
  <c r="J742" i="2"/>
  <c r="K742" i="2" s="1"/>
  <c r="H742" i="2"/>
  <c r="J731" i="2"/>
  <c r="K731" i="2" s="1"/>
  <c r="H731" i="2"/>
  <c r="H729" i="2" s="1"/>
  <c r="H726" i="2" s="1"/>
  <c r="J723" i="2"/>
  <c r="K723" i="2" s="1"/>
  <c r="H723" i="2"/>
  <c r="H722" i="2" s="1"/>
  <c r="H720" i="2" s="1"/>
  <c r="H717" i="2" s="1"/>
  <c r="J712" i="2"/>
  <c r="K712" i="2" s="1"/>
  <c r="H712" i="2"/>
  <c r="H711" i="2" s="1"/>
  <c r="H709" i="2" s="1"/>
  <c r="H706" i="2" s="1"/>
  <c r="J702" i="2"/>
  <c r="H702" i="2"/>
  <c r="H701" i="2" s="1"/>
  <c r="H698" i="2" s="1"/>
  <c r="H693" i="2"/>
  <c r="J684" i="2"/>
  <c r="K684" i="2" s="1"/>
  <c r="H684" i="2"/>
  <c r="J680" i="2"/>
  <c r="K680" i="2" s="1"/>
  <c r="H680" i="2"/>
  <c r="H672" i="2"/>
  <c r="H666" i="2"/>
  <c r="H662" i="2"/>
  <c r="J653" i="2"/>
  <c r="K653" i="2" s="1"/>
  <c r="H653" i="2"/>
  <c r="J640" i="2"/>
  <c r="H640" i="2"/>
  <c r="H639" i="2" s="1"/>
  <c r="H638" i="2" s="1"/>
  <c r="H632" i="2"/>
  <c r="H629" i="2" s="1"/>
  <c r="J620" i="2"/>
  <c r="K620" i="2" s="1"/>
  <c r="H620" i="2"/>
  <c r="J619" i="2"/>
  <c r="K619" i="2" s="1"/>
  <c r="H619" i="2"/>
  <c r="H617" i="2" s="1"/>
  <c r="H614" i="2" s="1"/>
  <c r="J610" i="2"/>
  <c r="K610" i="2" s="1"/>
  <c r="H610" i="2"/>
  <c r="J604" i="2"/>
  <c r="K604" i="2" s="1"/>
  <c r="H604" i="2"/>
  <c r="H603" i="2" s="1"/>
  <c r="J600" i="2"/>
  <c r="H600" i="2"/>
  <c r="J595" i="2"/>
  <c r="H595" i="2"/>
  <c r="H594" i="2" s="1"/>
  <c r="H589" i="2"/>
  <c r="J579" i="2"/>
  <c r="K579" i="2" s="1"/>
  <c r="H579" i="2"/>
  <c r="H578" i="2" s="1"/>
  <c r="H576" i="2" s="1"/>
  <c r="H571" i="2" s="1"/>
  <c r="J567" i="2"/>
  <c r="K567" i="2" s="1"/>
  <c r="H567" i="2"/>
  <c r="H566" i="2" s="1"/>
  <c r="H564" i="2" s="1"/>
  <c r="J559" i="2"/>
  <c r="K559" i="2" s="1"/>
  <c r="H559" i="2"/>
  <c r="H558" i="2" s="1"/>
  <c r="H556" i="2" s="1"/>
  <c r="H550" i="2"/>
  <c r="H547" i="2" s="1"/>
  <c r="J535" i="2"/>
  <c r="K535" i="2" s="1"/>
  <c r="H535" i="2"/>
  <c r="J533" i="2"/>
  <c r="K533" i="2" s="1"/>
  <c r="H533" i="2"/>
  <c r="J520" i="2"/>
  <c r="K520" i="2" s="1"/>
  <c r="H520" i="2"/>
  <c r="J507" i="2"/>
  <c r="H507" i="2"/>
  <c r="H506" i="2" s="1"/>
  <c r="J502" i="2"/>
  <c r="K502" i="2" s="1"/>
  <c r="H502" i="2"/>
  <c r="J488" i="2"/>
  <c r="K488" i="2" s="1"/>
  <c r="H488" i="2"/>
  <c r="H487" i="2" s="1"/>
  <c r="J484" i="2"/>
  <c r="K484" i="2" s="1"/>
  <c r="H484" i="2"/>
  <c r="J482" i="2"/>
  <c r="K482" i="2" s="1"/>
  <c r="H482" i="2"/>
  <c r="J478" i="2"/>
  <c r="K478" i="2" s="1"/>
  <c r="H478" i="2"/>
  <c r="J460" i="2"/>
  <c r="H460" i="2"/>
  <c r="H459" i="2" s="1"/>
  <c r="H458" i="2" s="1"/>
  <c r="H456" i="2" s="1"/>
  <c r="J451" i="2"/>
  <c r="K451" i="2" s="1"/>
  <c r="H451" i="2"/>
  <c r="H450" i="2" s="1"/>
  <c r="J447" i="2"/>
  <c r="K447" i="2" s="1"/>
  <c r="H447" i="2"/>
  <c r="H446" i="2" s="1"/>
  <c r="H445" i="2" s="1"/>
  <c r="J437" i="2"/>
  <c r="K437" i="2" s="1"/>
  <c r="H437" i="2"/>
  <c r="J411" i="2"/>
  <c r="K411" i="2" s="1"/>
  <c r="H411" i="2"/>
  <c r="J399" i="2"/>
  <c r="K399" i="2" s="1"/>
  <c r="H399" i="2"/>
  <c r="J395" i="2"/>
  <c r="K395" i="2" s="1"/>
  <c r="H395" i="2"/>
  <c r="J391" i="2"/>
  <c r="K391" i="2" s="1"/>
  <c r="H391" i="2"/>
  <c r="J388" i="2"/>
  <c r="K388" i="2" s="1"/>
  <c r="H388" i="2"/>
  <c r="J382" i="2"/>
  <c r="K382" i="2" s="1"/>
  <c r="H382" i="2"/>
  <c r="J367" i="2"/>
  <c r="H367" i="2"/>
  <c r="J365" i="2"/>
  <c r="K365" i="2" s="1"/>
  <c r="H365" i="2"/>
  <c r="J354" i="2"/>
  <c r="H354" i="2"/>
  <c r="H352" i="2" s="1"/>
  <c r="J340" i="2"/>
  <c r="K340" i="2" s="1"/>
  <c r="H340" i="2"/>
  <c r="H339" i="2" s="1"/>
  <c r="J336" i="2"/>
  <c r="K336" i="2" s="1"/>
  <c r="H336" i="2"/>
  <c r="J330" i="2"/>
  <c r="H330" i="2"/>
  <c r="H329" i="2" s="1"/>
  <c r="J321" i="2"/>
  <c r="H321" i="2"/>
  <c r="J318" i="2"/>
  <c r="K318" i="2" s="1"/>
  <c r="H318" i="2"/>
  <c r="J314" i="2"/>
  <c r="H314" i="2"/>
  <c r="J310" i="2"/>
  <c r="H310" i="2"/>
  <c r="J306" i="2"/>
  <c r="H306" i="2"/>
  <c r="L306" i="2" l="1"/>
  <c r="K306" i="2"/>
  <c r="L321" i="2"/>
  <c r="K321" i="2"/>
  <c r="L367" i="2"/>
  <c r="K367" i="2"/>
  <c r="L460" i="2"/>
  <c r="K460" i="2"/>
  <c r="L507" i="2"/>
  <c r="K507" i="2"/>
  <c r="L595" i="2"/>
  <c r="K595" i="2"/>
  <c r="L310" i="2"/>
  <c r="K310" i="2"/>
  <c r="L314" i="2"/>
  <c r="K314" i="2"/>
  <c r="J352" i="2"/>
  <c r="K352" i="2" s="1"/>
  <c r="K354" i="2"/>
  <c r="L640" i="2"/>
  <c r="K640" i="2"/>
  <c r="L848" i="2"/>
  <c r="K848" i="2"/>
  <c r="L600" i="2"/>
  <c r="K600" i="2"/>
  <c r="L330" i="2"/>
  <c r="K330" i="2"/>
  <c r="J776" i="2"/>
  <c r="K776" i="2" s="1"/>
  <c r="K777" i="2"/>
  <c r="L839" i="2"/>
  <c r="K839" i="2"/>
  <c r="L852" i="2"/>
  <c r="K852" i="2"/>
  <c r="G164" i="2"/>
  <c r="F511" i="2"/>
  <c r="G511" i="2"/>
  <c r="H773" i="2"/>
  <c r="H770" i="2" s="1"/>
  <c r="F734" i="2"/>
  <c r="F736" i="2"/>
  <c r="F304" i="2"/>
  <c r="F303" i="2" s="1"/>
  <c r="F300" i="2" s="1"/>
  <c r="F299" i="2" s="1"/>
  <c r="F298" i="2" s="1"/>
  <c r="G183" i="2"/>
  <c r="G182" i="2" s="1"/>
  <c r="G203" i="2"/>
  <c r="G202" i="2" s="1"/>
  <c r="G201" i="2" s="1"/>
  <c r="G361" i="2"/>
  <c r="G358" i="2"/>
  <c r="G218" i="2"/>
  <c r="G216" i="2" s="1"/>
  <c r="G211" i="2" s="1"/>
  <c r="G210" i="2" s="1"/>
  <c r="J339" i="2"/>
  <c r="K339" i="2" s="1"/>
  <c r="L340" i="2"/>
  <c r="L365" i="2"/>
  <c r="L391" i="2"/>
  <c r="L437" i="2"/>
  <c r="L478" i="2"/>
  <c r="J501" i="2"/>
  <c r="L502" i="2"/>
  <c r="L533" i="2"/>
  <c r="J566" i="2"/>
  <c r="K566" i="2" s="1"/>
  <c r="L567" i="2"/>
  <c r="J599" i="2"/>
  <c r="L620" i="2"/>
  <c r="L764" i="2"/>
  <c r="L819" i="2"/>
  <c r="L832" i="2"/>
  <c r="J855" i="2"/>
  <c r="K855" i="2" s="1"/>
  <c r="J873" i="2"/>
  <c r="K873" i="2" s="1"/>
  <c r="L874" i="2"/>
  <c r="L680" i="2"/>
  <c r="L742" i="2"/>
  <c r="L746" i="2"/>
  <c r="H381" i="2"/>
  <c r="H532" i="2"/>
  <c r="H530" i="2" s="1"/>
  <c r="J683" i="2"/>
  <c r="K683" i="2" s="1"/>
  <c r="L684" i="2"/>
  <c r="J711" i="2"/>
  <c r="K711" i="2" s="1"/>
  <c r="L712" i="2"/>
  <c r="J729" i="2"/>
  <c r="K729" i="2" s="1"/>
  <c r="L731" i="2"/>
  <c r="L743" i="2"/>
  <c r="J329" i="2"/>
  <c r="L382" i="2"/>
  <c r="L399" i="2"/>
  <c r="J450" i="2"/>
  <c r="K450" i="2" s="1"/>
  <c r="L451" i="2"/>
  <c r="L484" i="2"/>
  <c r="L520" i="2"/>
  <c r="J550" i="2"/>
  <c r="K550" i="2" s="1"/>
  <c r="L551" i="2"/>
  <c r="L590" i="2"/>
  <c r="J609" i="2"/>
  <c r="K609" i="2" s="1"/>
  <c r="J639" i="2"/>
  <c r="J785" i="2"/>
  <c r="K785" i="2" s="1"/>
  <c r="L793" i="2"/>
  <c r="J689" i="2"/>
  <c r="K689" i="2" s="1"/>
  <c r="L690" i="2"/>
  <c r="J722" i="2"/>
  <c r="K722" i="2" s="1"/>
  <c r="L723" i="2"/>
  <c r="L336" i="2"/>
  <c r="L395" i="2"/>
  <c r="J446" i="2"/>
  <c r="K446" i="2" s="1"/>
  <c r="L447" i="2"/>
  <c r="J459" i="2"/>
  <c r="J487" i="2"/>
  <c r="K487" i="2" s="1"/>
  <c r="L488" i="2"/>
  <c r="J506" i="2"/>
  <c r="L525" i="2"/>
  <c r="L535" i="2"/>
  <c r="J558" i="2"/>
  <c r="K558" i="2" s="1"/>
  <c r="J578" i="2"/>
  <c r="K578" i="2" s="1"/>
  <c r="L579" i="2"/>
  <c r="J594" i="2"/>
  <c r="J603" i="2"/>
  <c r="K603" i="2" s="1"/>
  <c r="L604" i="2"/>
  <c r="J617" i="2"/>
  <c r="K617" i="2" s="1"/>
  <c r="L619" i="2"/>
  <c r="J632" i="2"/>
  <c r="K632" i="2" s="1"/>
  <c r="L633" i="2"/>
  <c r="L653" i="2"/>
  <c r="J758" i="2"/>
  <c r="K758" i="2" s="1"/>
  <c r="L763" i="2"/>
  <c r="L777" i="2"/>
  <c r="J803" i="2"/>
  <c r="L804" i="2"/>
  <c r="L831" i="2"/>
  <c r="J838" i="2"/>
  <c r="J862" i="2"/>
  <c r="K862" i="2" s="1"/>
  <c r="J885" i="2"/>
  <c r="J701" i="2"/>
  <c r="L411" i="2"/>
  <c r="G650" i="2"/>
  <c r="G647" i="2" s="1"/>
  <c r="G646" i="2" s="1"/>
  <c r="J847" i="2"/>
  <c r="G380" i="2"/>
  <c r="G378" i="2" s="1"/>
  <c r="G374" i="2" s="1"/>
  <c r="G304" i="2"/>
  <c r="G303" i="2" s="1"/>
  <c r="G300" i="2" s="1"/>
  <c r="F647" i="2"/>
  <c r="F646" i="2" s="1"/>
  <c r="F380" i="2"/>
  <c r="F378" i="2" s="1"/>
  <c r="F374" i="2" s="1"/>
  <c r="F373" i="2" s="1"/>
  <c r="J790" i="2"/>
  <c r="K790" i="2" s="1"/>
  <c r="J313" i="2"/>
  <c r="G736" i="2"/>
  <c r="H305" i="2"/>
  <c r="J741" i="2"/>
  <c r="K741" i="2" s="1"/>
  <c r="J519" i="2"/>
  <c r="K519" i="2" s="1"/>
  <c r="J305" i="2"/>
  <c r="H741" i="2"/>
  <c r="H734" i="2" s="1"/>
  <c r="H519" i="2"/>
  <c r="H517" i="2" s="1"/>
  <c r="H867" i="2"/>
  <c r="J652" i="2"/>
  <c r="K652" i="2" s="1"/>
  <c r="H477" i="2"/>
  <c r="H474" i="2" s="1"/>
  <c r="H469" i="2" s="1"/>
  <c r="J818" i="2"/>
  <c r="K818" i="2" s="1"/>
  <c r="H626" i="2"/>
  <c r="J333" i="2"/>
  <c r="K333" i="2" s="1"/>
  <c r="J364" i="2"/>
  <c r="K364" i="2" s="1"/>
  <c r="H652" i="2"/>
  <c r="H801" i="2"/>
  <c r="J477" i="2"/>
  <c r="K477" i="2" s="1"/>
  <c r="J532" i="2"/>
  <c r="H785" i="2"/>
  <c r="H818" i="2"/>
  <c r="H817" i="2" s="1"/>
  <c r="H814" i="2" s="1"/>
  <c r="H847" i="2"/>
  <c r="H846" i="2" s="1"/>
  <c r="H843" i="2" s="1"/>
  <c r="H333" i="2"/>
  <c r="H443" i="2"/>
  <c r="H543" i="2"/>
  <c r="H599" i="2"/>
  <c r="H609" i="2"/>
  <c r="H683" i="2"/>
  <c r="H364" i="2"/>
  <c r="H501" i="2"/>
  <c r="H587" i="2"/>
  <c r="H661" i="2"/>
  <c r="H689" i="2"/>
  <c r="H313" i="2"/>
  <c r="H394" i="2"/>
  <c r="J394" i="2"/>
  <c r="K394" i="2" s="1"/>
  <c r="J661" i="2"/>
  <c r="K661" i="2" s="1"/>
  <c r="J381" i="2"/>
  <c r="K381" i="2" s="1"/>
  <c r="L329" i="2" l="1"/>
  <c r="K329" i="2"/>
  <c r="L599" i="2"/>
  <c r="K599" i="2"/>
  <c r="J530" i="2"/>
  <c r="K530" i="2" s="1"/>
  <c r="K532" i="2"/>
  <c r="L847" i="2"/>
  <c r="K847" i="2"/>
  <c r="L594" i="2"/>
  <c r="K594" i="2"/>
  <c r="L639" i="2"/>
  <c r="K639" i="2"/>
  <c r="J500" i="2"/>
  <c r="K500" i="2" s="1"/>
  <c r="K501" i="2"/>
  <c r="K305" i="2"/>
  <c r="L305" i="2"/>
  <c r="J797" i="2"/>
  <c r="K797" i="2" s="1"/>
  <c r="K803" i="2"/>
  <c r="L459" i="2"/>
  <c r="K459" i="2"/>
  <c r="L313" i="2"/>
  <c r="K313" i="2"/>
  <c r="L838" i="2"/>
  <c r="K838" i="2"/>
  <c r="L506" i="2"/>
  <c r="K506" i="2"/>
  <c r="H769" i="2"/>
  <c r="J587" i="2"/>
  <c r="K587" i="2" s="1"/>
  <c r="G373" i="2"/>
  <c r="G372" i="2" s="1"/>
  <c r="G299" i="2"/>
  <c r="G298" i="2" s="1"/>
  <c r="G155" i="2" s="1"/>
  <c r="G158" i="2"/>
  <c r="G157" i="2" s="1"/>
  <c r="G151" i="2" s="1"/>
  <c r="H380" i="2"/>
  <c r="H378" i="2" s="1"/>
  <c r="L661" i="2"/>
  <c r="L532" i="2"/>
  <c r="L652" i="2"/>
  <c r="J734" i="2"/>
  <c r="K734" i="2" s="1"/>
  <c r="L741" i="2"/>
  <c r="L603" i="2"/>
  <c r="L487" i="2"/>
  <c r="L589" i="2"/>
  <c r="J881" i="2"/>
  <c r="L758" i="2"/>
  <c r="J614" i="2"/>
  <c r="K614" i="2" s="1"/>
  <c r="L617" i="2"/>
  <c r="J576" i="2"/>
  <c r="K576" i="2" s="1"/>
  <c r="L578" i="2"/>
  <c r="J445" i="2"/>
  <c r="K445" i="2" s="1"/>
  <c r="L446" i="2"/>
  <c r="L785" i="2"/>
  <c r="L797" i="2"/>
  <c r="J817" i="2"/>
  <c r="K817" i="2" s="1"/>
  <c r="L818" i="2"/>
  <c r="L381" i="2"/>
  <c r="J363" i="2"/>
  <c r="K363" i="2" s="1"/>
  <c r="L364" i="2"/>
  <c r="H513" i="2"/>
  <c r="J517" i="2"/>
  <c r="K517" i="2" s="1"/>
  <c r="L519" i="2"/>
  <c r="J688" i="2"/>
  <c r="K688" i="2" s="1"/>
  <c r="J861" i="2"/>
  <c r="K861" i="2" s="1"/>
  <c r="J801" i="2"/>
  <c r="K801" i="2" s="1"/>
  <c r="L803" i="2"/>
  <c r="J556" i="2"/>
  <c r="K556" i="2" s="1"/>
  <c r="J720" i="2"/>
  <c r="K720" i="2" s="1"/>
  <c r="L722" i="2"/>
  <c r="J638" i="2"/>
  <c r="J547" i="2"/>
  <c r="K547" i="2" s="1"/>
  <c r="L550" i="2"/>
  <c r="J709" i="2"/>
  <c r="K709" i="2" s="1"/>
  <c r="L711" i="2"/>
  <c r="J870" i="2"/>
  <c r="K870" i="2" s="1"/>
  <c r="L873" i="2"/>
  <c r="J598" i="2"/>
  <c r="L501" i="2"/>
  <c r="L333" i="2"/>
  <c r="J726" i="2"/>
  <c r="K726" i="2" s="1"/>
  <c r="L729" i="2"/>
  <c r="L683" i="2"/>
  <c r="J474" i="2"/>
  <c r="K474" i="2" s="1"/>
  <c r="L477" i="2"/>
  <c r="L790" i="2"/>
  <c r="J846" i="2"/>
  <c r="J498" i="2"/>
  <c r="K498" i="2" s="1"/>
  <c r="L500" i="2"/>
  <c r="J835" i="2"/>
  <c r="J773" i="2"/>
  <c r="K773" i="2" s="1"/>
  <c r="L776" i="2"/>
  <c r="J629" i="2"/>
  <c r="K629" i="2" s="1"/>
  <c r="L632" i="2"/>
  <c r="J458" i="2"/>
  <c r="L689" i="2"/>
  <c r="L450" i="2"/>
  <c r="J564" i="2"/>
  <c r="K564" i="2" s="1"/>
  <c r="L566" i="2"/>
  <c r="L339" i="2"/>
  <c r="J698" i="2"/>
  <c r="L394" i="2"/>
  <c r="H736" i="2"/>
  <c r="F372" i="2"/>
  <c r="F297" i="2" s="1"/>
  <c r="H304" i="2"/>
  <c r="H303" i="2" s="1"/>
  <c r="H300" i="2" s="1"/>
  <c r="J736" i="2"/>
  <c r="K736" i="2" s="1"/>
  <c r="J890" i="2"/>
  <c r="K890" i="2" s="1"/>
  <c r="J889" i="2"/>
  <c r="K889" i="2" s="1"/>
  <c r="J304" i="2"/>
  <c r="K304" i="2" s="1"/>
  <c r="H811" i="2"/>
  <c r="H810" i="2" s="1"/>
  <c r="H688" i="2"/>
  <c r="H500" i="2"/>
  <c r="H598" i="2"/>
  <c r="J380" i="2"/>
  <c r="K380" i="2" s="1"/>
  <c r="H363" i="2"/>
  <c r="L458" i="2" l="1"/>
  <c r="K458" i="2"/>
  <c r="L846" i="2"/>
  <c r="K846" i="2"/>
  <c r="L638" i="2"/>
  <c r="K638" i="2"/>
  <c r="L835" i="2"/>
  <c r="K835" i="2"/>
  <c r="L598" i="2"/>
  <c r="K598" i="2"/>
  <c r="H374" i="2"/>
  <c r="H373" i="2" s="1"/>
  <c r="J584" i="2"/>
  <c r="K584" i="2" s="1"/>
  <c r="G297" i="2"/>
  <c r="G154" i="2" s="1"/>
  <c r="G190" i="2"/>
  <c r="G189" i="2" s="1"/>
  <c r="G188" i="2" s="1"/>
  <c r="G139" i="2" s="1"/>
  <c r="G209" i="2"/>
  <c r="G242" i="2" s="1"/>
  <c r="J303" i="2"/>
  <c r="K303" i="2" s="1"/>
  <c r="L304" i="2"/>
  <c r="L736" i="2"/>
  <c r="J770" i="2"/>
  <c r="L773" i="2"/>
  <c r="L517" i="2"/>
  <c r="L530" i="2"/>
  <c r="L629" i="2"/>
  <c r="J626" i="2"/>
  <c r="K626" i="2" s="1"/>
  <c r="J494" i="2"/>
  <c r="K494" i="2" s="1"/>
  <c r="L498" i="2"/>
  <c r="L688" i="2"/>
  <c r="L587" i="2"/>
  <c r="J650" i="2"/>
  <c r="K650" i="2" s="1"/>
  <c r="L889" i="2"/>
  <c r="L890" i="2"/>
  <c r="J843" i="2"/>
  <c r="L726" i="2"/>
  <c r="J571" i="2"/>
  <c r="K571" i="2" s="1"/>
  <c r="L576" i="2"/>
  <c r="L734" i="2"/>
  <c r="L564" i="2"/>
  <c r="L547" i="2"/>
  <c r="J543" i="2"/>
  <c r="K543" i="2" s="1"/>
  <c r="J361" i="2"/>
  <c r="K361" i="2" s="1"/>
  <c r="L363" i="2"/>
  <c r="L445" i="2"/>
  <c r="J443" i="2"/>
  <c r="K443" i="2" s="1"/>
  <c r="J358" i="2"/>
  <c r="K358" i="2" s="1"/>
  <c r="J706" i="2"/>
  <c r="K706" i="2" s="1"/>
  <c r="L709" i="2"/>
  <c r="J717" i="2"/>
  <c r="K717" i="2" s="1"/>
  <c r="L720" i="2"/>
  <c r="J513" i="2"/>
  <c r="K513" i="2" s="1"/>
  <c r="J456" i="2"/>
  <c r="J469" i="2"/>
  <c r="K469" i="2" s="1"/>
  <c r="L474" i="2"/>
  <c r="L870" i="2"/>
  <c r="J867" i="2"/>
  <c r="K867" i="2" s="1"/>
  <c r="L801" i="2"/>
  <c r="J814" i="2"/>
  <c r="K814" i="2" s="1"/>
  <c r="L817" i="2"/>
  <c r="L614" i="2"/>
  <c r="J378" i="2"/>
  <c r="K378" i="2" s="1"/>
  <c r="L380" i="2"/>
  <c r="H584" i="2"/>
  <c r="H511" i="2" s="1"/>
  <c r="H650" i="2"/>
  <c r="H647" i="2" s="1"/>
  <c r="H646" i="2" s="1"/>
  <c r="H361" i="2"/>
  <c r="H358" i="2"/>
  <c r="H498" i="2"/>
  <c r="L843" i="2" l="1"/>
  <c r="K843" i="2"/>
  <c r="L456" i="2"/>
  <c r="K456" i="2"/>
  <c r="J769" i="2"/>
  <c r="K769" i="2" s="1"/>
  <c r="K770" i="2"/>
  <c r="J374" i="2"/>
  <c r="K374" i="2" s="1"/>
  <c r="L717" i="2"/>
  <c r="L814" i="2"/>
  <c r="J811" i="2"/>
  <c r="K811" i="2" s="1"/>
  <c r="L469" i="2"/>
  <c r="L361" i="2"/>
  <c r="J647" i="2"/>
  <c r="K647" i="2" s="1"/>
  <c r="L650" i="2"/>
  <c r="J493" i="2"/>
  <c r="K493" i="2" s="1"/>
  <c r="L494" i="2"/>
  <c r="L706" i="2"/>
  <c r="L543" i="2"/>
  <c r="L626" i="2"/>
  <c r="L358" i="2"/>
  <c r="L571" i="2"/>
  <c r="L770" i="2"/>
  <c r="L867" i="2"/>
  <c r="J511" i="2"/>
  <c r="K511" i="2" s="1"/>
  <c r="L513" i="2"/>
  <c r="L443" i="2"/>
  <c r="L584" i="2"/>
  <c r="J300" i="2"/>
  <c r="K300" i="2" s="1"/>
  <c r="L303" i="2"/>
  <c r="L378" i="2"/>
  <c r="H494" i="2"/>
  <c r="H299" i="2"/>
  <c r="H298" i="2" s="1"/>
  <c r="L300" i="2" l="1"/>
  <c r="J299" i="2"/>
  <c r="K299" i="2" s="1"/>
  <c r="J646" i="2"/>
  <c r="K646" i="2" s="1"/>
  <c r="L647" i="2"/>
  <c r="L769" i="2"/>
  <c r="L511" i="2"/>
  <c r="L493" i="2"/>
  <c r="J810" i="2"/>
  <c r="K810" i="2" s="1"/>
  <c r="L811" i="2"/>
  <c r="J373" i="2"/>
  <c r="K373" i="2" s="1"/>
  <c r="L374" i="2"/>
  <c r="H493" i="2"/>
  <c r="L646" i="2" l="1"/>
  <c r="J298" i="2"/>
  <c r="K298" i="2" s="1"/>
  <c r="L299" i="2"/>
  <c r="L810" i="2"/>
  <c r="L373" i="2"/>
  <c r="J372" i="2"/>
  <c r="K372" i="2" s="1"/>
  <c r="H372" i="2"/>
  <c r="H297" i="2" s="1"/>
  <c r="L298" i="2" l="1"/>
  <c r="L372" i="2"/>
  <c r="J297" i="2"/>
  <c r="K297" i="2" s="1"/>
  <c r="F68" i="2"/>
  <c r="L68" i="2" s="1"/>
  <c r="G68" i="2"/>
  <c r="F79" i="2"/>
  <c r="L79" i="2" s="1"/>
  <c r="G79" i="2"/>
  <c r="F92" i="2"/>
  <c r="G92" i="2"/>
  <c r="F94" i="2"/>
  <c r="G94" i="2"/>
  <c r="F96" i="2"/>
  <c r="G96" i="2"/>
  <c r="F104" i="2"/>
  <c r="L104" i="2" s="1"/>
  <c r="G104" i="2"/>
  <c r="F119" i="2"/>
  <c r="L119" i="2" s="1"/>
  <c r="G119" i="2"/>
  <c r="J92" i="2"/>
  <c r="J94" i="2"/>
  <c r="H96" i="2"/>
  <c r="H130" i="2"/>
  <c r="H119" i="2"/>
  <c r="H104" i="2"/>
  <c r="H94" i="2"/>
  <c r="H92" i="2"/>
  <c r="H79" i="2"/>
  <c r="H68" i="2"/>
  <c r="L92" i="2" l="1"/>
  <c r="K92" i="2"/>
  <c r="L94" i="2"/>
  <c r="K94" i="2"/>
  <c r="L297" i="2"/>
  <c r="J77" i="2"/>
  <c r="K77" i="2" s="1"/>
  <c r="H77" i="2"/>
  <c r="H67" i="2" s="1"/>
  <c r="G77" i="2"/>
  <c r="F77" i="2"/>
  <c r="F130" i="2"/>
  <c r="G130" i="2"/>
  <c r="J130" i="2"/>
  <c r="F134" i="2"/>
  <c r="G134" i="2"/>
  <c r="H134" i="2"/>
  <c r="J134" i="2"/>
  <c r="L77" i="2" l="1"/>
  <c r="L134" i="2"/>
  <c r="K134" i="2"/>
  <c r="L130" i="2"/>
  <c r="K130" i="2"/>
  <c r="J67" i="2"/>
  <c r="G67" i="2"/>
  <c r="H137" i="2"/>
  <c r="F67" i="2"/>
  <c r="J137" i="2" l="1"/>
  <c r="K67" i="2"/>
  <c r="L912" i="2"/>
  <c r="L914" i="2"/>
  <c r="L917" i="2"/>
  <c r="L919" i="2"/>
  <c r="L921" i="2"/>
  <c r="H916" i="2"/>
  <c r="J916" i="2"/>
  <c r="K916" i="2" s="1"/>
  <c r="F916" i="2"/>
  <c r="J909" i="2"/>
  <c r="K909" i="2" s="1"/>
  <c r="F909" i="2"/>
  <c r="K137" i="2" l="1"/>
  <c r="L916" i="2"/>
  <c r="L909" i="2"/>
  <c r="F28" i="2" l="1"/>
  <c r="L28" i="2" s="1"/>
  <c r="F23" i="2"/>
  <c r="L23" i="2" s="1"/>
  <c r="L900" i="2" l="1"/>
  <c r="L901" i="2"/>
  <c r="L20" i="2"/>
  <c r="F30" i="2"/>
  <c r="L30" i="2" s="1"/>
  <c r="D11" i="5" l="1"/>
  <c r="C11" i="5"/>
  <c r="C9" i="5"/>
  <c r="D9" i="5"/>
  <c r="C14" i="5"/>
  <c r="D14" i="5"/>
  <c r="C16" i="5"/>
  <c r="C19" i="5" s="1"/>
  <c r="D16" i="5"/>
  <c r="D19" i="5" s="1"/>
  <c r="J978" i="2" l="1"/>
  <c r="H978" i="2"/>
  <c r="G978" i="2"/>
  <c r="L932" i="2" l="1"/>
  <c r="L933" i="2"/>
  <c r="L935" i="2"/>
  <c r="L936" i="2"/>
  <c r="L937" i="2"/>
  <c r="L938" i="2"/>
  <c r="L939" i="2"/>
  <c r="L930" i="2"/>
  <c r="G917" i="2"/>
  <c r="G921" i="2"/>
  <c r="G916" i="2" l="1"/>
  <c r="L910" i="2"/>
  <c r="K900" i="2"/>
  <c r="K901" i="2"/>
  <c r="G910" i="2"/>
  <c r="G909" i="2" s="1"/>
  <c r="F137" i="2" l="1"/>
  <c r="L137" i="2" s="1"/>
  <c r="L67" i="2" l="1"/>
</calcChain>
</file>

<file path=xl/sharedStrings.xml><?xml version="1.0" encoding="utf-8"?>
<sst xmlns="http://schemas.openxmlformats.org/spreadsheetml/2006/main" count="1535" uniqueCount="783">
  <si>
    <t>Broj računa</t>
  </si>
  <si>
    <t>Vrsta rashoda i izdataka</t>
  </si>
  <si>
    <t>UKUPNO RASHODI I IZDACI</t>
  </si>
  <si>
    <t>RASHODI POSLOVANJA</t>
  </si>
  <si>
    <t>RASHODI ZA ZAPOSLENE</t>
  </si>
  <si>
    <t>Porez na dohodak</t>
  </si>
  <si>
    <t>Doprinosi iz plaća</t>
  </si>
  <si>
    <t>Doprinosi za zdravstveno osiguranje</t>
  </si>
  <si>
    <t>MATERIJALNI RASHODI</t>
  </si>
  <si>
    <t>Naknade članovima Op.vijeća i Povjerenstava</t>
  </si>
  <si>
    <t>Reprezentacija - općinski i vjerski blagdani</t>
  </si>
  <si>
    <t>Reprezentacija</t>
  </si>
  <si>
    <t>Reprezentacija - božićni pokloni</t>
  </si>
  <si>
    <t>Reprezentacija - međunarodna suradnja</t>
  </si>
  <si>
    <t>DONACIJE I OSTALI RASHODI</t>
  </si>
  <si>
    <t>Tekuće održavanje</t>
  </si>
  <si>
    <t>Neto plaće</t>
  </si>
  <si>
    <t>Službena putovanja</t>
  </si>
  <si>
    <t>Naknada za prijevoz na posao i s posla</t>
  </si>
  <si>
    <t>Stručno usavršavanje</t>
  </si>
  <si>
    <t>Uredski materijal</t>
  </si>
  <si>
    <t>Literatura</t>
  </si>
  <si>
    <t>Ostali materijal</t>
  </si>
  <si>
    <t>Električna energija</t>
  </si>
  <si>
    <t>Slivna vodna naknada</t>
  </si>
  <si>
    <t>Sitan inventar</t>
  </si>
  <si>
    <t>Ugovori o djelu - bruto</t>
  </si>
  <si>
    <t>Reprezentacija - tekuća</t>
  </si>
  <si>
    <t>FINANCIJSKI RASHODI</t>
  </si>
  <si>
    <t>Bankarske usluge i usluge platnog prometa</t>
  </si>
  <si>
    <t>Održavanje građevinskih objekata</t>
  </si>
  <si>
    <t>Održavanje postrojenja i opreme</t>
  </si>
  <si>
    <t>Premije osiguranja</t>
  </si>
  <si>
    <t>VZ Općine Ferdinandovac</t>
  </si>
  <si>
    <t>DVD Ferdinandovac</t>
  </si>
  <si>
    <t>Donacija - Civilna zaštita</t>
  </si>
  <si>
    <t>Troškovi umjetnog osjemenjivanja</t>
  </si>
  <si>
    <t>Gorivo za kosilice</t>
  </si>
  <si>
    <t>Utrošak el.energije</t>
  </si>
  <si>
    <t>Bruto plaće za redovni rad</t>
  </si>
  <si>
    <t>Naknade za prijevoz na posao i s posla</t>
  </si>
  <si>
    <t>Deratizacija i dezinsekcija</t>
  </si>
  <si>
    <t>Župa sv. Ferdinanda</t>
  </si>
  <si>
    <t>NAKNADE GRAĐANIMA I KUĆANSTVIMA</t>
  </si>
  <si>
    <t>Udruga "Hrvatska žena"</t>
  </si>
  <si>
    <t>Udruga mladih</t>
  </si>
  <si>
    <t>Bratovština sv. Ferdinanda</t>
  </si>
  <si>
    <t>PRIHODI</t>
  </si>
  <si>
    <t>PRIHODI OD POREZA</t>
  </si>
  <si>
    <t>Porez na korištenje javnih površina</t>
  </si>
  <si>
    <t>Porez na promet nekretnina</t>
  </si>
  <si>
    <t>Porez na potrošnju</t>
  </si>
  <si>
    <t>Porez na tvrtku</t>
  </si>
  <si>
    <t>PRIHODI OD IMOVINE</t>
  </si>
  <si>
    <t>Naknada za koncesiju - dimnjačarske usluge</t>
  </si>
  <si>
    <t>PRIHODI PO POSEBNIM PROPISIMA</t>
  </si>
  <si>
    <t>Komunalni doprinos</t>
  </si>
  <si>
    <t>Šumski doprinos</t>
  </si>
  <si>
    <t>Ostali nespomenuti prihodi</t>
  </si>
  <si>
    <t>OSTALI PRIHODI</t>
  </si>
  <si>
    <t>Prihodi od groblja i mrtvačnice</t>
  </si>
  <si>
    <t>PRIHODI OD PRODAJE NEFINANCIJSKE IMOVINE</t>
  </si>
  <si>
    <t>Stambeni objekti</t>
  </si>
  <si>
    <t>Naknada za eksploataciju mineralnih sirovina</t>
  </si>
  <si>
    <t>Ostali nesp. fin. rashodi</t>
  </si>
  <si>
    <t>DVD BRODIĆ</t>
  </si>
  <si>
    <t>Naknada za koncesiju - odvoz smeća</t>
  </si>
  <si>
    <t>Poštanske marke i poštarina</t>
  </si>
  <si>
    <t>Potrošnja plina i vode</t>
  </si>
  <si>
    <t>Prihod od spomeničke rente</t>
  </si>
  <si>
    <t>Grafičke i tiskarske usluge,izrada fotografija</t>
  </si>
  <si>
    <t>Sufinanciranje prijevoza učenika</t>
  </si>
  <si>
    <t>Neto plaća načelnika</t>
  </si>
  <si>
    <t>Naknade članovima MO</t>
  </si>
  <si>
    <t>Pomoći gradskom proračunu-JVP</t>
  </si>
  <si>
    <t>Indeks</t>
  </si>
  <si>
    <t>DOPRINOSI NA PLAĆE</t>
  </si>
  <si>
    <t>NAKNADE TROŠKOVA ZAPOSLENIMA</t>
  </si>
  <si>
    <t>RASHODI ZA MATERIJAL I ENERGIJU</t>
  </si>
  <si>
    <t>Uredski materijal i ostali materijalni rashodi</t>
  </si>
  <si>
    <t>RASHODI ZA USLUGE</t>
  </si>
  <si>
    <t>OSTALI FINANCIJSKI RASHODI</t>
  </si>
  <si>
    <t>Ostali nespomenuti financijski rashodi</t>
  </si>
  <si>
    <t>TEKUĆE DONACIJE</t>
  </si>
  <si>
    <t>GRAĐEVINSKI OBJEKTI</t>
  </si>
  <si>
    <t>POSTROJENJA I OPREMA</t>
  </si>
  <si>
    <t>Bruto naknada zamjeniku načelnika</t>
  </si>
  <si>
    <t>Prometna edukacija djece</t>
  </si>
  <si>
    <t>Toneri i tinte</t>
  </si>
  <si>
    <t>Računalne usluge i antivirusni programi</t>
  </si>
  <si>
    <t>Porodiljne naknade</t>
  </si>
  <si>
    <t>Naknada za zadržavanje nez.izg.zgrada</t>
  </si>
  <si>
    <t>Sudske i javnobilježničke pristojbe</t>
  </si>
  <si>
    <t>Materijal i sirovine</t>
  </si>
  <si>
    <t>Izvorni plan</t>
  </si>
  <si>
    <t xml:space="preserve">Izvorni plan </t>
  </si>
  <si>
    <t>Kamate na oročena sred. i depozite po viđenju</t>
  </si>
  <si>
    <t>Porez na dohodak-JVP</t>
  </si>
  <si>
    <t>Prihodi od uplate roditelja za DV</t>
  </si>
  <si>
    <t>BRUTO PLAĆE</t>
  </si>
  <si>
    <t>Usluge odvjetnika i pravnog savjetovanja</t>
  </si>
  <si>
    <t>OSTALI RASHODI ZA ZAPOSLENE</t>
  </si>
  <si>
    <t>Otpremnine</t>
  </si>
  <si>
    <t>Materijal za tekuće održavanje</t>
  </si>
  <si>
    <t>Radna odjeća i obuća</t>
  </si>
  <si>
    <t>Usluge telefona</t>
  </si>
  <si>
    <t>Sanacija Dječjeg vrtića</t>
  </si>
  <si>
    <t>Izrada i ažuriranje web i facebook str.,Općinski list</t>
  </si>
  <si>
    <t>Usluge bibliobusa</t>
  </si>
  <si>
    <t>HRT pretplata</t>
  </si>
  <si>
    <t>Zatezne kamate</t>
  </si>
  <si>
    <t xml:space="preserve">Izgradnja sekundarnog vodovoda </t>
  </si>
  <si>
    <t>Održavanje i modernizacija mreže javne rasvjete</t>
  </si>
  <si>
    <t>Zdravstvene usluge</t>
  </si>
  <si>
    <t>Naknade za rad Upravnog vijeća</t>
  </si>
  <si>
    <t>POMOĆI UNUTAR OPĆEG PRORAČUNA</t>
  </si>
  <si>
    <t>DVD LEPA GREDA</t>
  </si>
  <si>
    <t>Izrada Izvješća o stanju u prostoru</t>
  </si>
  <si>
    <t>Sufinanciranje stanovanja</t>
  </si>
  <si>
    <t>Sufinanciranje prehrane učenika OŠ</t>
  </si>
  <si>
    <t xml:space="preserve">Sufinanciranje odgoja i obrazovanja djece s </t>
  </si>
  <si>
    <t>posebnim potrebama te nadarene djece</t>
  </si>
  <si>
    <t>Stručni nadzor nad provođenjem deratizacije</t>
  </si>
  <si>
    <t>Naknada za koncesiju-INA</t>
  </si>
  <si>
    <t>Vodni doprinos</t>
  </si>
  <si>
    <t>Prihod od prodaje državnih biljega</t>
  </si>
  <si>
    <t>Izrada plana gospodarenja otpadom</t>
  </si>
  <si>
    <t>Uređenje nerazvrstanih cesta i javnih površina</t>
  </si>
  <si>
    <t>Ugovori o djelu</t>
  </si>
  <si>
    <t>Oprema i namještaj</t>
  </si>
  <si>
    <t xml:space="preserve">Izvršenje </t>
  </si>
  <si>
    <t>Tekuće donacije u novcu (savjet mladih)</t>
  </si>
  <si>
    <t>Tekuće donacije u novcu (stranke)</t>
  </si>
  <si>
    <t>UKUPNO PRIHODI I PRIMICI</t>
  </si>
  <si>
    <t>Projekt Brižne žene podravske</t>
  </si>
  <si>
    <t>Najam opreme (fotokop.aparat)</t>
  </si>
  <si>
    <t>Sufinanciranje osiguranja usjeva</t>
  </si>
  <si>
    <t>Nabava kosilica i opreme za komunalni pogon</t>
  </si>
  <si>
    <t xml:space="preserve">Pregled mesa na trihinelozu </t>
  </si>
  <si>
    <t>SUBVENCIJE</t>
  </si>
  <si>
    <t>SUBVENCIJE POLJOPRIVREDNICIMA</t>
  </si>
  <si>
    <t>Ostale naknade građanima i kućanstvima</t>
  </si>
  <si>
    <t>Akcija Solidarnost na djelu</t>
  </si>
  <si>
    <t>Sufinanciranje udžbenika (OŠ)</t>
  </si>
  <si>
    <t xml:space="preserve">Pomoć umirovljenicima </t>
  </si>
  <si>
    <t>OSTALI NESPOMENUTI RASHODI POSLOV.</t>
  </si>
  <si>
    <t>PRIHODI OD PRODAJE PROIZVED. IMOV.</t>
  </si>
  <si>
    <t>Kamate na oročena sred. i depoz. po viđenju-DV</t>
  </si>
  <si>
    <t>RASH. ZA NABAVU PROIZV. DUGOTR. IMOV.</t>
  </si>
  <si>
    <t>OSTALI NESPOMENUTI RASH. POSLOVANJA</t>
  </si>
  <si>
    <t>RASHODI ZA NABAVU NEFINANCIJSKE IMOV.</t>
  </si>
  <si>
    <t>R. ZA NABAVU PROIZVEDENE DUGOTR. IM.</t>
  </si>
  <si>
    <t>OSTALE NAKNADE GRAĐANIMA I KUĆANST.</t>
  </si>
  <si>
    <t>TEKUĆE DONACIJE - vatrogastvo</t>
  </si>
  <si>
    <t>TEKUĆE DONACIJE-kultura</t>
  </si>
  <si>
    <t>TEKUĆE DONACIJE-župa i vjerske udruge</t>
  </si>
  <si>
    <t>Izvršenje</t>
  </si>
  <si>
    <t>(4/3)</t>
  </si>
  <si>
    <t>III. IZVJEŠTAJ O ZADUŽIVANJU</t>
  </si>
  <si>
    <t xml:space="preserve">                                                                                        </t>
  </si>
  <si>
    <t>IV. IZVJEŠTAJ O DANIM JAMSTVIMA I IZDACIMA PO JAMSTVIMA</t>
  </si>
  <si>
    <t>V. OBRAZLOŽENJE OSTVARENJA PRIHODA I PRIMITAKA, RASHODA I IZDATAKA</t>
  </si>
  <si>
    <t xml:space="preserve">Najveći dio materijalnih rashoda odnosi se na rashode za materijal, energiju i usluge. Naknade građanima i kućanstvima raspoređene su na isplatu </t>
  </si>
  <si>
    <t>VI. ZAVRŠNA ODREDBA</t>
  </si>
  <si>
    <t>I. OPĆI DIO</t>
  </si>
  <si>
    <t>Članak 1.</t>
  </si>
  <si>
    <t xml:space="preserve">     Indeks</t>
  </si>
  <si>
    <t>PRIHODI POSLOVANJA</t>
  </si>
  <si>
    <t>RAZLIKA/ VIŠAK - MANJAK</t>
  </si>
  <si>
    <t>Članak 2.</t>
  </si>
  <si>
    <t>RASHODI</t>
  </si>
  <si>
    <t>Naziv</t>
  </si>
  <si>
    <t>(1)</t>
  </si>
  <si>
    <t>(2)</t>
  </si>
  <si>
    <t>(3)</t>
  </si>
  <si>
    <t>(4)</t>
  </si>
  <si>
    <t>(5)</t>
  </si>
  <si>
    <t>(6)</t>
  </si>
  <si>
    <t>Funkcija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</si>
  <si>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</si>
  <si>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</si>
  <si>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</si>
  <si>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</si>
  <si>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</si>
  <si>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</si>
  <si>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</si>
  <si>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</si>
  <si>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</si>
  <si>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</si>
  <si>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Opće javne usluge</t>
  </si>
  <si>
    <t>Obrana</t>
  </si>
  <si>
    <t>Javni red i sigurnost</t>
  </si>
  <si>
    <t>Ekonomski poslovi</t>
  </si>
  <si>
    <t>Zaštita okoliša</t>
  </si>
  <si>
    <t>Usluge unapređenja stanovanja i zajednice</t>
  </si>
  <si>
    <t>Zdravstvo</t>
  </si>
  <si>
    <t>Rekreacija, kultura i religija</t>
  </si>
  <si>
    <t>Obrazovanje</t>
  </si>
  <si>
    <t>Socijalna zaštita</t>
  </si>
  <si>
    <t>(5/4)</t>
  </si>
  <si>
    <t>(7)</t>
  </si>
  <si>
    <t>NAZIV</t>
  </si>
  <si>
    <t>B. RAČUN FINANCIRANJA</t>
  </si>
  <si>
    <t>Članak 3.</t>
  </si>
  <si>
    <t xml:space="preserve">PRIMICI OD FINANC. IMOVINE I ZADUŽIVANJA </t>
  </si>
  <si>
    <t>PRIMICI OD ZADUŽIVANJA</t>
  </si>
  <si>
    <t>IZDACI ZA FINANC.IMOVINU I OTPLATE ZAJMOVA</t>
  </si>
  <si>
    <t>IZDACI</t>
  </si>
  <si>
    <t>II. POSEBNI DIO</t>
  </si>
  <si>
    <t>Članak 4.</t>
  </si>
  <si>
    <t>Tekući plan</t>
  </si>
  <si>
    <t>Izvršenje I. do</t>
  </si>
  <si>
    <t>za 2016.</t>
  </si>
  <si>
    <t>RAZDJEL 002 JEDINSTVENI UPR.ODJEL</t>
  </si>
  <si>
    <t>I SPAŠAVANJA</t>
  </si>
  <si>
    <t>R.broj</t>
  </si>
  <si>
    <t>Korisnik</t>
  </si>
  <si>
    <t>Namjena</t>
  </si>
  <si>
    <t>Iznos/kn</t>
  </si>
  <si>
    <t>Nadnevak isplate</t>
  </si>
  <si>
    <t>1.</t>
  </si>
  <si>
    <t>2.</t>
  </si>
  <si>
    <t>U K U P N O</t>
  </si>
  <si>
    <t>IZVJEŠĆE O PROVEDBI PLANA RAZVOJNIH PROGRAMA</t>
  </si>
  <si>
    <t>Program/
aktivnost</t>
  </si>
  <si>
    <t>Naziv programa/aktivnosti</t>
  </si>
  <si>
    <t>Plan
2016.</t>
  </si>
  <si>
    <t>Izvršenje 01.01. do 31.12.2016.</t>
  </si>
  <si>
    <t>Cilj ŽRS</t>
  </si>
  <si>
    <t>Razvoj i upravljanje sustavom vodoopskrbe, odvodnje i zaštite voda</t>
  </si>
  <si>
    <t>P00401</t>
  </si>
  <si>
    <t>Izgradnja sekundarnog vodovoda</t>
  </si>
  <si>
    <t>3- Razvoj prometne i komunalne infrastrukture</t>
  </si>
  <si>
    <t>P00402</t>
  </si>
  <si>
    <t>4 - Održivo korištenje prirodnih i kulturnih vrijednosti i gospodarenje energijom</t>
  </si>
  <si>
    <t>Prostorno uređenje i unapređenje stanovanja</t>
  </si>
  <si>
    <t>Izrada proj.dok.za nerazvrstane ceste</t>
  </si>
  <si>
    <t>Izdaci vezani uz odlaganje smeća</t>
  </si>
  <si>
    <t>Izgradnja i održavanje ostale komunalne infrastrukture</t>
  </si>
  <si>
    <t>Izgradnja kotlovnice - Dječji vrtić</t>
  </si>
  <si>
    <t>P00501</t>
  </si>
  <si>
    <t>P00403</t>
  </si>
  <si>
    <t>Članak 5.</t>
  </si>
  <si>
    <t>Članak 6.</t>
  </si>
  <si>
    <t>Članak 7.</t>
  </si>
  <si>
    <t>Članak 8.</t>
  </si>
  <si>
    <t>Članak 9.</t>
  </si>
  <si>
    <t>Članak 10.</t>
  </si>
  <si>
    <t>OPĆINSKO VIJEĆE OPĆINE FERDINANDOVAC</t>
  </si>
  <si>
    <t>UKUPNO PRIHODI</t>
  </si>
  <si>
    <t>UKUPNO RASHODI</t>
  </si>
  <si>
    <t>RASPOLOŽIVA SREDSTVA IZ PRETHODNIH GODINA</t>
  </si>
  <si>
    <t>RASHODI ZA NABAVU NEFINANCIJSKE IMOVINE</t>
  </si>
  <si>
    <t>GODINA</t>
  </si>
  <si>
    <t>DIO KOJI ĆE SE RASPOREDITI/POKRITI</t>
  </si>
  <si>
    <t>U RAZDOBLJU</t>
  </si>
  <si>
    <t>B.RAČUN FINANCIRANJA</t>
  </si>
  <si>
    <t xml:space="preserve">IZDACI ZA FINANCIJSKU IMOVINU I OTPLATE </t>
  </si>
  <si>
    <t>ZAJMOVA</t>
  </si>
  <si>
    <t>NETO FINANCIRANJE</t>
  </si>
  <si>
    <t xml:space="preserve">VIŠAK/MANJAK + NETO FINANCIRANJE + </t>
  </si>
  <si>
    <t xml:space="preserve">RASPOLOŽIVA SREDSTVA IZ PRETHODNIH </t>
  </si>
  <si>
    <t>IZVOR FINANCIRANJA: 11 Opći prihodi i primici</t>
  </si>
  <si>
    <t>IZVOR FINANCIRANJA: 41 Pomoći</t>
  </si>
  <si>
    <t>Tablica 1.: Primici i izdaci prema ekonomskoj klasifikaciji</t>
  </si>
  <si>
    <t>RAČUN FINANCIRANJA - ANALITIČKI PRIKAZ</t>
  </si>
  <si>
    <t>Tablica 2.: Primici i izdaci prema izvorima financiranja</t>
  </si>
  <si>
    <t>IZVOR FINANCIRANJA: 31. Prihodi za posebne</t>
  </si>
  <si>
    <t>namjene</t>
  </si>
  <si>
    <t>Izvršenje rashoda i izdataka Proračuna po organizacijskoj klasifikaciji (Tablica 1.) te programskoj klasifikaciji (Tablica 2.) je sljedeće:</t>
  </si>
  <si>
    <t>A. RAČUN PRIHODA I RASHODA</t>
  </si>
  <si>
    <t>Na temelju članka 109. Zakona o proračunu ("Narodne novine" broj 87/08, 136/12. i 15/15) i članka 31. Statuta Općine Ferdinandovac ("Službeni glasnik</t>
  </si>
  <si>
    <t>2018.</t>
  </si>
  <si>
    <t>Pomoći iz DP-za Dječji vrtić</t>
  </si>
  <si>
    <t>Sredstva fiskalnog izravnanja</t>
  </si>
  <si>
    <t>Prihodi od grobne naknade</t>
  </si>
  <si>
    <t>Troškovi prijevoza pokojnika</t>
  </si>
  <si>
    <t>Izrada nogostupa-Mirogojska</t>
  </si>
  <si>
    <t>Komunalne usluge</t>
  </si>
  <si>
    <t>Objava oglasa</t>
  </si>
  <si>
    <t>Energetski pregled-DV</t>
  </si>
  <si>
    <t>Stipendije studentima</t>
  </si>
  <si>
    <t>Zbrinjavanje i čipiranje pasa</t>
  </si>
  <si>
    <t>Koncert-Dani Općine</t>
  </si>
  <si>
    <t>PREDSJEDNIK:</t>
  </si>
  <si>
    <t>Milan Kolar</t>
  </si>
  <si>
    <t xml:space="preserve">                    OPĆINE FERDINANDOVAC ZA RAZDOBLJE 01.01. DO 30.06.2018.</t>
  </si>
  <si>
    <t>Poboljšati kvalitetu sustava zdravstvene zaštite i socijalne skrbi</t>
  </si>
  <si>
    <t>3.1.2.Unaprjeđenje sustava zdravstvene zaštite i socijalne skrbi</t>
  </si>
  <si>
    <t>Pomoć obiteljima i kućanstvima</t>
  </si>
  <si>
    <t>Potaknuti kulturni razvoj i prepoznatljivost općine</t>
  </si>
  <si>
    <t>3.2.1.Očuvanje kulturne i tradicijske baštine kraja</t>
  </si>
  <si>
    <t>Poboljšati kvalitetu prometne infrastrukture kroz unaprjeđenje prometnog sustava</t>
  </si>
  <si>
    <t>2.1.1.Razvoj i modernizacija prometne infrastrukture</t>
  </si>
  <si>
    <t>Izrada projektne i natječajne dokumentacije</t>
  </si>
  <si>
    <t>Projektna dokumentacija</t>
  </si>
  <si>
    <t>Unaprijediti sustav gospodarenja otpadom</t>
  </si>
  <si>
    <t>2.2.2.Razvoj sustava gospodarenja otpadom</t>
  </si>
  <si>
    <t>Nabava opreme za komunalni pogon</t>
  </si>
  <si>
    <t>Gradnja i asfaltiranje nerazvrstanih cesta</t>
  </si>
  <si>
    <t>Poboljšati kvalitetu energetske infrastrukture</t>
  </si>
  <si>
    <t>2.1.2.Unaprjeđenje energetske infrastrukture</t>
  </si>
  <si>
    <t>Modernizacija mreže javne rasvjete</t>
  </si>
  <si>
    <t>Održavanje objekata komunalne infrastrukture</t>
  </si>
  <si>
    <t>Sanacija odlagališta smeća</t>
  </si>
  <si>
    <t>Unaprijediti kvalitetu komunalnih usluga</t>
  </si>
  <si>
    <t>2.1.3.Razvoj i modernizacija komunalne infrastrukture</t>
  </si>
  <si>
    <t>Aglomeracija</t>
  </si>
  <si>
    <t>Podići razinu kvalitete života kroz poticanje aktivnosti lokalne zajednice ulaganje u društvenu infrastrukturu</t>
  </si>
  <si>
    <t>3.2.2. Unaprjeđenje društvene infrastrukture i aktivnosti civilnog društva</t>
  </si>
  <si>
    <t>Podići razinu kvalitete života kroz poticanje i promoviranje korištenja OIE te energetske učinkovitosti</t>
  </si>
  <si>
    <t>2.2.1Poticanje energetske učinkovitosti i korištenja obnovljivih izvora energije</t>
  </si>
  <si>
    <t>2.2.1.Poticanje energetske učinkovitosti i korištenja obnovljivih izvora energije</t>
  </si>
  <si>
    <t>Poboljšati uvjete rada u odgojno- obrazovnim institucijama</t>
  </si>
  <si>
    <t>3.1.1.Unaprjeđenje odgojno-obrazovne infrastrukture i obrazovnih programa</t>
  </si>
  <si>
    <t>Cilj Mjere RS</t>
  </si>
  <si>
    <t>Naziv mjere RS</t>
  </si>
  <si>
    <t>za 2019.</t>
  </si>
  <si>
    <t>2019.</t>
  </si>
  <si>
    <t xml:space="preserve">           U 2019. godini Općina Ferdinandovac nije se zaduživala. </t>
  </si>
  <si>
    <t xml:space="preserve">POMOĆI IZ INOZEMSTVA I OD SUBJEKATA </t>
  </si>
  <si>
    <t>UNUTAR OPĆEG PRORAČUNA</t>
  </si>
  <si>
    <t>POMOĆI PRORAČUNU IZ DRUGIH PRORAČUNA</t>
  </si>
  <si>
    <t>POMOĆI OD IZVANPRORAČUNSKIH KORISNIKA</t>
  </si>
  <si>
    <t>POMOĆI IZRAVNANJA ZA DECENTRALIZIRANE FUNKCIJE</t>
  </si>
  <si>
    <t>POMOĆI TEMELJEM PRIJENOSA EU SREDSTAVA</t>
  </si>
  <si>
    <t>Potpore EU sredstva-en.obnova zgrade</t>
  </si>
  <si>
    <t>Kapitalne pomoći iz EU sredstva-NC</t>
  </si>
  <si>
    <t>Kapitalne pomoći iz DP-EU sredstva-Zaželi</t>
  </si>
  <si>
    <t>Prihodi od najma Društvenog doma</t>
  </si>
  <si>
    <t>Prihod od zakupa poljop.zemljišta</t>
  </si>
  <si>
    <t>Prihodi od prenamjene poljop.zemljišta</t>
  </si>
  <si>
    <t>Prihod služnosti prava puta od infrastr.operatera</t>
  </si>
  <si>
    <t>Prihod od zakupa i iznajmljivanja imovine</t>
  </si>
  <si>
    <t>Komunalna naknada</t>
  </si>
  <si>
    <t>Prihod od usluga vaganja</t>
  </si>
  <si>
    <t>Tek.pomoći-ŽP-sredstva za drva</t>
  </si>
  <si>
    <t>Pomoći iz DP-javna rasvjeta</t>
  </si>
  <si>
    <t>Pomoć iz FZOEU (sanacija smetlišta)</t>
  </si>
  <si>
    <t>Kapitalne pomoći iz ŽP-ceste i drugi projekti</t>
  </si>
  <si>
    <t>Kapitalne pomoći iz DP-EU-ograda groblje</t>
  </si>
  <si>
    <t>Potporee Hrvatskog zavoda za zapošljavanje</t>
  </si>
  <si>
    <t>RAZDJEL 001 PREDSTAVNIČKA I IZVRŠNA TIJELA</t>
  </si>
  <si>
    <t>GLAVA 00101: PREDSTAVNIČKA I IZVRŠNA TIJELA</t>
  </si>
  <si>
    <t>Program 01: Predstavnička i izvršna vlast</t>
  </si>
  <si>
    <t>Funkcijska klasifikacija: 01 - Opće javne usluge</t>
  </si>
  <si>
    <t>Izvor financiranja: 11 - Opći prihodi i primici</t>
  </si>
  <si>
    <t>BRUTO PLAĆA</t>
  </si>
  <si>
    <t>Doprinos za zapošljavanje</t>
  </si>
  <si>
    <t>OSTALI NESPOMENUTI RASHODI POSLOVANJA</t>
  </si>
  <si>
    <t>OSTALI RASHODI</t>
  </si>
  <si>
    <t>IZVARDENI RASHODI</t>
  </si>
  <si>
    <t>Tekuća zaliha</t>
  </si>
  <si>
    <t>Savjet potrošača-naknade</t>
  </si>
  <si>
    <t>Izvor financiranja: 41 - Pomoći</t>
  </si>
  <si>
    <t>Aktivnost 001010103: Izbori za EU parlament</t>
  </si>
  <si>
    <t>Troškovi izbora za EU parlament</t>
  </si>
  <si>
    <t>Program 02: Mjesna samouprava</t>
  </si>
  <si>
    <t>Funkcijska klasifikacija: 01 Opće javne usluge</t>
  </si>
  <si>
    <t>Izvori financiranja: 11 - Opći prihodi i primici</t>
  </si>
  <si>
    <t>Aktivnost: 001020101 Djelokrug mjesne samouprave</t>
  </si>
  <si>
    <t>Trroškovi izbora - MO</t>
  </si>
  <si>
    <t>RAZDJEL 002 JEDINSTVENI UPRAVNI ODJEL</t>
  </si>
  <si>
    <t>GLAVA 00201: jedinstveni upravni odjel</t>
  </si>
  <si>
    <t>Aktivnost A002010101: Redovni rad Jedinstvenog upravnog</t>
  </si>
  <si>
    <t>odjela</t>
  </si>
  <si>
    <t>Ostali rashodi za zaposlene (regres, božićnice,..)</t>
  </si>
  <si>
    <t>Materijal i sred. za čišćenje</t>
  </si>
  <si>
    <t>Radna i zaštitna odjeća i obuća</t>
  </si>
  <si>
    <t>Izdaci reklamiranja i objave oglasa</t>
  </si>
  <si>
    <t xml:space="preserve">Intelektualne usluge </t>
  </si>
  <si>
    <t>Najam ostale opreme</t>
  </si>
  <si>
    <t>Najam računalnih programa</t>
  </si>
  <si>
    <t>Geodetske usluge</t>
  </si>
  <si>
    <t>Konzultantske usluge</t>
  </si>
  <si>
    <t>Usluga slanja e-računa</t>
  </si>
  <si>
    <t>DP-1% prihoda</t>
  </si>
  <si>
    <t>Ostale nespomenute usluge</t>
  </si>
  <si>
    <t>Članarine- Udruga Općina,LAG, TZ</t>
  </si>
  <si>
    <t>Aktivnost: 002010102 - Financije</t>
  </si>
  <si>
    <t>Aktivnost A002010103: Izrada dokumentacije</t>
  </si>
  <si>
    <t>NEMATERIJALNA PROIZVEDENE IMOVINA</t>
  </si>
  <si>
    <t>Izrada projektne natječajne dokumentacije</t>
  </si>
  <si>
    <t xml:space="preserve">Program 02: Zapošljavanje osoba na javnim radovima </t>
  </si>
  <si>
    <t>i stručnom osposobljavanju</t>
  </si>
  <si>
    <t>Izvor financiranja:41 - Pomoći ; 11 - Opći prihodi i primici</t>
  </si>
  <si>
    <t xml:space="preserve">Aktivnost A002020101: Redovni rad osoba na javnim radovima </t>
  </si>
  <si>
    <t xml:space="preserve">RASHODI ZA ZAPOSLENE </t>
  </si>
  <si>
    <t>Ostali rashodi za zaposlene</t>
  </si>
  <si>
    <t>NAKNADE ZA PRIJEVOZ</t>
  </si>
  <si>
    <t>GLAVA 00202: Poljoprivreda i poduzetništvo</t>
  </si>
  <si>
    <t>Program 01: Unaprjeđenje poljoprivrede</t>
  </si>
  <si>
    <t>Funkcijska klasifikacija: 04 - Ekonomski poslovi</t>
  </si>
  <si>
    <t xml:space="preserve">Aktivnost: 002020101: Poticanje poljoprivredne proizvodnje </t>
  </si>
  <si>
    <t>i stočarstva</t>
  </si>
  <si>
    <t>Poljoprivredni redar</t>
  </si>
  <si>
    <t xml:space="preserve">GLAVA 00203: Prostorno planiranje, uređenje </t>
  </si>
  <si>
    <t>i komunalne djelatnosti</t>
  </si>
  <si>
    <t>Funkcijska klasifikacija: 06 - Unaprjeđenje stanovanja i zajednice</t>
  </si>
  <si>
    <t xml:space="preserve">Izvor financiranja: 11 - Opći prihodi i primici; 31 - Prihodi za posebne namjene; </t>
  </si>
  <si>
    <t xml:space="preserve">Aktivnost: 002030101: Održavanje javnih površine i nerazvrstanih </t>
  </si>
  <si>
    <t>cesta</t>
  </si>
  <si>
    <t>Sadnice i cvijeće</t>
  </si>
  <si>
    <t>Materijal za tekuće održavanje paviljona u parku</t>
  </si>
  <si>
    <t>Materijal za održavanje kosilica</t>
  </si>
  <si>
    <t>Usluge održavanja kosilica</t>
  </si>
  <si>
    <t>Šodrenje, odgrtanje snijega, tek.održavanje cesta i mostova</t>
  </si>
  <si>
    <t>Program 02: Program građenja komunalne infrastrukture</t>
  </si>
  <si>
    <t>41 - Pomoći, Višak prihoda prethodnih godina</t>
  </si>
  <si>
    <t xml:space="preserve">Kapitalni projekt: 002030201: Rekonstrukcija i gradnja </t>
  </si>
  <si>
    <t>RASHODI ZA NABAVU PROIZVEDENE DUGOTRAJNE IMOVINE</t>
  </si>
  <si>
    <t>NC Kranjica Trepče</t>
  </si>
  <si>
    <t>Asfaltiranje nerazvrstanih cesta</t>
  </si>
  <si>
    <t xml:space="preserve">Kapitalni projekt: 002030202 - Rekonstrukcija sportskih </t>
  </si>
  <si>
    <t>i rekreacijskih prostora</t>
  </si>
  <si>
    <t>Rekonstrukcija ograde oko nogometnog igrališta</t>
  </si>
  <si>
    <t>Kapitalni projekt: 002030204 - Izgradnja ograde i pješačke staze</t>
  </si>
  <si>
    <t>na mjesnom groblju</t>
  </si>
  <si>
    <t>Izgradnja ograde i pješačke staze na groblju</t>
  </si>
  <si>
    <t xml:space="preserve">Program 03: Razvoj i upravljanje sustavom vodoopskrbe, </t>
  </si>
  <si>
    <t>odvodnje i zaštite voda</t>
  </si>
  <si>
    <t>Izvor financiranja: 11 - Opći prihodi i primici; 41 - Pomoći</t>
  </si>
  <si>
    <t>Kapitalni projekt: 002030301: Izgradnja sekundarnog vodovoda</t>
  </si>
  <si>
    <t>odvodnje</t>
  </si>
  <si>
    <t>Program 04: Zaštita i uređenje okoliša</t>
  </si>
  <si>
    <t>Funkcijska klasifikacija: 05 - Zaštita okoliša</t>
  </si>
  <si>
    <t>Aktivnost: 002030401: Zaštita i uređenje okoliša</t>
  </si>
  <si>
    <t>Projekt "Održive misli"</t>
  </si>
  <si>
    <t>Održavanje javnih površina( septičke, kontejneri)</t>
  </si>
  <si>
    <t>Komunalni redar</t>
  </si>
  <si>
    <t>Kapitalni projekt: 002030401: Sanacija odlagališta smeća</t>
  </si>
  <si>
    <t>Kapitalni projekt: 002030402: Nabava opreme za zaštitu okoliša</t>
  </si>
  <si>
    <t>Nabava posuda za prikupljanje recikl.otpada</t>
  </si>
  <si>
    <t>Nabava posuda za prikupljanje komunalnog otpada</t>
  </si>
  <si>
    <t>Kapitalni projekt: 002030403: Uređenje drvoreda</t>
  </si>
  <si>
    <t>VIŠEGODIŠNJI NASADI</t>
  </si>
  <si>
    <t>Drvored-Mirogojska</t>
  </si>
  <si>
    <t>Program 05: Veterinarska zaštita okoliša</t>
  </si>
  <si>
    <t>Aktivnost: 002030501: Veterinarske usluge</t>
  </si>
  <si>
    <t>Program 06: Izgradnja i održavanje ostale komunalne infrastrukture</t>
  </si>
  <si>
    <t xml:space="preserve">Aktivnost: 002030601: Održavanje objekata komunalne </t>
  </si>
  <si>
    <t>infrastrukture</t>
  </si>
  <si>
    <t>Održavanje skele, godišnji pregled i registracija</t>
  </si>
  <si>
    <t>Sređivanje imov.-pravnih odnosa, legalizacija</t>
  </si>
  <si>
    <t xml:space="preserve">Kapitalni projekt: 001020601: Dodatna ulaganja na građevinskim </t>
  </si>
  <si>
    <t>objektima</t>
  </si>
  <si>
    <t>RASHODI ZA DODATNA ULAGANJA NA NEFIN.IMOVINI</t>
  </si>
  <si>
    <t>DODATNA ULAGANJA NA GRAĐEVINSKIM OBJEKTIMA</t>
  </si>
  <si>
    <t>Energetska obnova općinske zgrade</t>
  </si>
  <si>
    <t>Rekonstrukcija Društvenog doma</t>
  </si>
  <si>
    <t>Obnova zgrade (stara ljekarna)</t>
  </si>
  <si>
    <t>GLAVA 00204: Odgoj i obrazovanje</t>
  </si>
  <si>
    <t>Program 01: Predškolski odgoj</t>
  </si>
  <si>
    <t>Funkcijska klasifikacija: 0911 - Predškolsko obrazovanje</t>
  </si>
  <si>
    <t>Korisnik: Dječji vrtić "Košutica"</t>
  </si>
  <si>
    <t>Otpremnina</t>
  </si>
  <si>
    <t>Usluge telefona i pošte, HRT</t>
  </si>
  <si>
    <t>Usluga izrade dokumentacije</t>
  </si>
  <si>
    <t>DODATNA ULAGANJA NA NEFIN.IMOV.</t>
  </si>
  <si>
    <t>Rekonstrukcija sanitarnog čvora</t>
  </si>
  <si>
    <t>Kapitalni projekt 002040102: Nabava vanjskih igrala</t>
  </si>
  <si>
    <t>Nabava vansjkih igrala - Dječji vrtić</t>
  </si>
  <si>
    <t>Program 02: Osnovnoškolsko obrazovanje</t>
  </si>
  <si>
    <t>Funkcijska klasifikacija: 0912 - Osnovno obrazovanje</t>
  </si>
  <si>
    <t>Poboljšanje standarda i školske aktivnosti OŠ Ferdinandovac</t>
  </si>
  <si>
    <t>Program 03: Srednjoškolsko obrazovanje</t>
  </si>
  <si>
    <t>Funkcijska klasifikacija: 092 - Srednjoškolsko obrazovanje</t>
  </si>
  <si>
    <t>Program 04: Visoka naobrazba</t>
  </si>
  <si>
    <t>Funkcijska klasifikacija: 094 - Visoka naobrazba</t>
  </si>
  <si>
    <t>Aktivnost A002040203: Studentske stipendije</t>
  </si>
  <si>
    <t>Program 01: Protupožarna zaštita</t>
  </si>
  <si>
    <t>Funkcijska klasifikacija: 032 - Protupožarna zaštita</t>
  </si>
  <si>
    <t>Aktivnost: 002050101: Sufinanciranje rada vatrogasnih društava, zajednica i postrojbi</t>
  </si>
  <si>
    <t>Program 02: Civilna zaštita</t>
  </si>
  <si>
    <t>Funkcijska klasifikacija: 03 - Javni red i sigurnost</t>
  </si>
  <si>
    <t>Aktivnost: 002050102: Sufinanciranje rada civilne zaštite i HGSS-a</t>
  </si>
  <si>
    <t>Donacija - HGSS</t>
  </si>
  <si>
    <t>GLAVA 00206: REKREACIJA, KULTURA, RELIGIJA</t>
  </si>
  <si>
    <t>Program 01: Program javnih potreba u sportu</t>
  </si>
  <si>
    <t>Funkcijska klasifikacija: 08 - Rekreacija, kultura, religija</t>
  </si>
  <si>
    <t>TEKUĆE DONACIJE - sportske udruge</t>
  </si>
  <si>
    <t>Program 02: Program javnih potreba u kulturi</t>
  </si>
  <si>
    <t>Aktivnost A002060102: Sufinanciranje programa udruga u kulturi i tehničkoj kulturi</t>
  </si>
  <si>
    <t>TEKUĆE DONACIJE - tehnička kultura</t>
  </si>
  <si>
    <t>Program 03: Program sufinanc. vjerskih udruga i zajednica</t>
  </si>
  <si>
    <t>Aktivnost A002060103: Sufinanciranje župe i programa vjerskih udruga</t>
  </si>
  <si>
    <t>Aktivnost A002060103: Sufinanc. župe i prog.vjerskih udruga</t>
  </si>
  <si>
    <t>GLAVA 00207: ZDRAVSTVO I SOCIJALNA SKRB</t>
  </si>
  <si>
    <t>Program 01: Pomoć obiteljima i kućanstvima</t>
  </si>
  <si>
    <t>Funkcijska klasifikacija: 10 - Socijalna zaštita</t>
  </si>
  <si>
    <t>Aktivnost A002070101: Pomoć obiteljima</t>
  </si>
  <si>
    <t>Sufinanciranje drva za ogrijev obiteljima</t>
  </si>
  <si>
    <t>Pomoć mladim obiteljima-stambeno zbrinjavanje</t>
  </si>
  <si>
    <t>Sufinanciranje gerontodomaćice - Mariška</t>
  </si>
  <si>
    <t>Aktivnost A002070102: Pokloni djeci za blagdane</t>
  </si>
  <si>
    <t>OSTALE NAKNADE GRAĐANIMA I KUĆANSTVIMA</t>
  </si>
  <si>
    <t>Pokloni djeci za blagdane</t>
  </si>
  <si>
    <t>Kapitalni projekt 002070103 : Brižne žene Podravske</t>
  </si>
  <si>
    <t>PLAĆE ZA REDOVAN RAD</t>
  </si>
  <si>
    <t>Plaće za zaposlene žene</t>
  </si>
  <si>
    <t>Dio plaće koordinatora</t>
  </si>
  <si>
    <t>Doprinosi za zdravstveno osiguranje koordinatora</t>
  </si>
  <si>
    <t>Troškovi prijevoza do korisnika</t>
  </si>
  <si>
    <t>PRIJEVOZNA SREDSTVA</t>
  </si>
  <si>
    <t>Nabava bicikala</t>
  </si>
  <si>
    <t>Program 02: Humanitarna skrb kroz udruge građana</t>
  </si>
  <si>
    <t>Aktivnost A002070201:Sufinanciranje udruga i društava</t>
  </si>
  <si>
    <t>Tekuće donacije udrugama</t>
  </si>
  <si>
    <t>Sufinanciranje rada Crvenog križa</t>
  </si>
  <si>
    <t>Društvo multiple skleroze</t>
  </si>
  <si>
    <t>Funkcijska klasifikacija: 07 - Zdravstvo</t>
  </si>
  <si>
    <t>Aktivnost A002070202: Sufinanciranje zdravstvenih usluga</t>
  </si>
  <si>
    <t xml:space="preserve">Donacija za TIM 2 </t>
  </si>
  <si>
    <t>Program 01: Djelatnost udruga građana</t>
  </si>
  <si>
    <t>Aktivnost A002080101: Sufinanciranje projekata</t>
  </si>
  <si>
    <t>Br.računa</t>
  </si>
  <si>
    <t>Usluge održavanja i odvoza smeća s mjesnog groblja</t>
  </si>
  <si>
    <t>Izrada procjene ugroženosti o plana zaštite od požara</t>
  </si>
  <si>
    <t xml:space="preserve">GLAVA 00205: ORGANIZACIJA I PROVOĐENJE ZAŠTITE </t>
  </si>
  <si>
    <t>Ostali izdaci vezani uz zaštitu okoliša</t>
  </si>
  <si>
    <t>IZDACI ZA DIONICE I UDJELE U GLAVNICI</t>
  </si>
  <si>
    <t>GLAVA 00101: PRED.I IZVRŠNA TIJELA</t>
  </si>
  <si>
    <t>GLAVA 00201: JEDINSTVENI UPRAVNI ODJEL</t>
  </si>
  <si>
    <t>GLAVA 00202: POLJOPRIVREDA I PODUZETNIŠTVO</t>
  </si>
  <si>
    <t>GLAVA 00203: PROSTORNO PLANIRANJE, UREĐENJE</t>
  </si>
  <si>
    <t>GLAVA 00204: ODGOJ I OBRAZOVANJE</t>
  </si>
  <si>
    <t>GLAVA 00205: ORGANIZACIJA I PROVOĐENJE</t>
  </si>
  <si>
    <t>GLAVA 00208: POTICANJE RAZVOJA CIVILNOG DRUŠTVA</t>
  </si>
  <si>
    <t xml:space="preserve">              I KOMUNALNE DJELATNOSTI</t>
  </si>
  <si>
    <t xml:space="preserve">              ZAŠTITE I SPAŠAVANJA</t>
  </si>
  <si>
    <t xml:space="preserve">Prihodi i rashodi prema ekonomskoj klasifikaciji (Tablica 1.), prema izvorima financiranja (Tablica 2.) te rashodi prema funkcijskoj klasifikaciji (Tablica 3.) </t>
  </si>
  <si>
    <t>U Računu financiranja primici i izdaci prema ekonomskoj klasifikaciji (Tablica 1.) te primici i izdaci prema izvorima financiranja (Tablica 2.) izvršeni su kako</t>
  </si>
  <si>
    <t>slijedi:</t>
  </si>
  <si>
    <t xml:space="preserve">Zadužnice su izdane u svrhu garancije pri provedbi projekata. Tri projekta koja su sufinancirana sredstvima Ministarstva regionalnog razvoja i fondova </t>
  </si>
  <si>
    <t>OPĆINE FERDINANDOVAC U 2019. GODINI</t>
  </si>
  <si>
    <t>Podravina express tours Molve</t>
  </si>
  <si>
    <t>Financiranje prijevoza dramske skupine</t>
  </si>
  <si>
    <t>07.02.2019.</t>
  </si>
  <si>
    <t>TZ Grada Đurđevca</t>
  </si>
  <si>
    <t>Sufinanciranje obljetnice ratnih postrojbi</t>
  </si>
  <si>
    <t>15.02.2019.</t>
  </si>
  <si>
    <t xml:space="preserve">Ukupni rashodi i izdaci raspoređeni su na dva razdjela: Predstavnička i izvršna tijela i Jedinstveni upravni odjel, koji je raspoređen na 8 glava: </t>
  </si>
  <si>
    <t>Jedinstveni upravni odjel, Poljoprivreda i poduzetništvo, Prostorno  planiranje, uređenje i komunalne djelatnosti, Odgoj i obrazovanje, organizacija i provođenje</t>
  </si>
  <si>
    <t>zaštite i spašavanja, Rekreacija, kultura, religija, Zdravstvo i socijalna skrb, Poticanje razvoja civilnog društva.</t>
  </si>
  <si>
    <t xml:space="preserve">U rashode za zaposlene uključene su bruto plaće i doprinosi na plaće 7 zaposlenika Općine, 7 zaposlenica Dječjeg vrtića "Košutica" Ferdinandovac, </t>
  </si>
  <si>
    <t>te bruto plaće za 4 osobe na programu javnih radova i projektu Zaželi.</t>
  </si>
  <si>
    <t>PLAĆE</t>
  </si>
  <si>
    <t>Plaće za redovan rad</t>
  </si>
  <si>
    <t>Doprinosi za zapošljavanje</t>
  </si>
  <si>
    <t>Službena putovanja ( dnevnice i prijevoz)</t>
  </si>
  <si>
    <t>Stručno usavršavanje zaposlenika</t>
  </si>
  <si>
    <t>Energija</t>
  </si>
  <si>
    <t>Usluge telefona, pošte i prijevoza</t>
  </si>
  <si>
    <t>Usluge tekućeg i investicijskog održavanja</t>
  </si>
  <si>
    <t>Usluge promidžbe i informiranja</t>
  </si>
  <si>
    <t>Zakupnine i najamnine</t>
  </si>
  <si>
    <t>Zdravstvene i veterinarske usluge</t>
  </si>
  <si>
    <t>Intelektualne i osobne usluge</t>
  </si>
  <si>
    <t>Računalne usluge</t>
  </si>
  <si>
    <t>Ostale usluge</t>
  </si>
  <si>
    <t>OST.NESPOMENUTI RASHODI POSLOVANJA</t>
  </si>
  <si>
    <t>Subvencije poljoprivrednicima</t>
  </si>
  <si>
    <t>POMOĆI UNUTAR OPĆE DRŽAVE</t>
  </si>
  <si>
    <t>Pomoći unutar opće države</t>
  </si>
  <si>
    <t>Grad Đurđevac-za JVP</t>
  </si>
  <si>
    <t>Komunalni i poljoprivredni redar</t>
  </si>
  <si>
    <t>OSTALE NAKN.GRAĐANIMA I KUĆANSTVIMA</t>
  </si>
  <si>
    <t xml:space="preserve">Naknade građanima i kućanstvima </t>
  </si>
  <si>
    <t>Tekuće donacije u novcu</t>
  </si>
  <si>
    <t>IZVANREDNI RASHODI</t>
  </si>
  <si>
    <t>Tekuća rezerva</t>
  </si>
  <si>
    <t>RASHODI ZA NABAVU NEFIN.IMOVINE</t>
  </si>
  <si>
    <t>Ceste i ostali prometni objekti</t>
  </si>
  <si>
    <t>Ostali građevinski objekti</t>
  </si>
  <si>
    <t>Uredska oprema i namještaj</t>
  </si>
  <si>
    <t>Ostala oprema</t>
  </si>
  <si>
    <t>Ostali uređaji i strojevi</t>
  </si>
  <si>
    <t>Oprema za ostale namjene</t>
  </si>
  <si>
    <t>Nematerijalna proizvedena imovina</t>
  </si>
  <si>
    <t>B</t>
  </si>
  <si>
    <t>RAČUN ZADUŽIVANJA/FINANCIRANJA</t>
  </si>
  <si>
    <t>IZDACI ZA FINANCIJSKU IMOVINU</t>
  </si>
  <si>
    <t>IZDACI ZA UDJELE</t>
  </si>
  <si>
    <t>PRIMLJENI KREDITI</t>
  </si>
  <si>
    <t>KRATKOROČNA POZAJMICA</t>
  </si>
  <si>
    <t>Naknade za rad pred.i izvršnih tijela i povjerenstava</t>
  </si>
  <si>
    <t>Članarine</t>
  </si>
  <si>
    <t>Standard djece školske dobi i školske aktivnosti</t>
  </si>
  <si>
    <t>Pristojbe i naknade</t>
  </si>
  <si>
    <t>Materijal za održavanje</t>
  </si>
  <si>
    <t>Rekonstrukcija ograde</t>
  </si>
  <si>
    <t>Višegodišnji nasadi</t>
  </si>
  <si>
    <t>DODATNA ULAGANJA NA NEFIN.IMOVINI</t>
  </si>
  <si>
    <t>Rekonstrukcije i energetske obnove zgrada javne namjene</t>
  </si>
  <si>
    <t>Prijevozna sredstva</t>
  </si>
  <si>
    <t>igralištu, rekonstukciju nerazvrstane ceste, nabavu kanti za odlaganje otpada i namještaja, izradu projektne dokumentacije, nabavu bicikala za zaposlene</t>
  </si>
  <si>
    <t>REPUBLIKA HRVATSKA</t>
  </si>
  <si>
    <t>KOPRIVNIČKO - KRIŽEVAČKA ŽUPANIJA</t>
  </si>
  <si>
    <t>OPĆINA FERDINANDOVAC</t>
  </si>
  <si>
    <t>OPĆINSKO VIJEĆE</t>
  </si>
  <si>
    <t>KLASA:</t>
  </si>
  <si>
    <t>URBROJ:</t>
  </si>
  <si>
    <t>Plan 2019.</t>
  </si>
  <si>
    <t>Rekonstrukcija zgrade "stare ljekarne"</t>
  </si>
  <si>
    <t>Uređenje groblja</t>
  </si>
  <si>
    <t>Nabava vanjskih igrala u Dječjem vrtiću</t>
  </si>
  <si>
    <t>Rekonstrukcija ograde na igralištu</t>
  </si>
  <si>
    <t>UZVORI SREDSTAVA</t>
  </si>
  <si>
    <t>Općinski proračun - vlastita sredstva</t>
  </si>
  <si>
    <t>Potpore i sufinanciranja</t>
  </si>
  <si>
    <t>Ukupno:</t>
  </si>
  <si>
    <t xml:space="preserve">                                              IZVJEŠĆE O PROVEDBI PLANA RAZVOJNIH PROGRAMA</t>
  </si>
  <si>
    <t>GODIŠNJI IZVJEŠTAJ</t>
  </si>
  <si>
    <t xml:space="preserve">            o izvršenju Proračuna Općine Ferdinandovac za 2019. godinu</t>
  </si>
  <si>
    <t>Izvršenje I-XII</t>
  </si>
  <si>
    <t>01.01.-31.02.18.</t>
  </si>
  <si>
    <t>01.01.-31.12.19.</t>
  </si>
  <si>
    <t xml:space="preserve">Pomoći za provedbu izbora </t>
  </si>
  <si>
    <t>Tekuće pomoći-ŽP-dezinsekcija</t>
  </si>
  <si>
    <t>Kapitalne pomoći - sufin.EU projekata (en.obnova-proj.dok.)</t>
  </si>
  <si>
    <t>Kapitalne pomoći iz DP-izmjena stolarije</t>
  </si>
  <si>
    <t>Kapitalne pomoći iz DP-skela</t>
  </si>
  <si>
    <t>Dječji darovi</t>
  </si>
  <si>
    <t>01.01.-31.12.18.</t>
  </si>
  <si>
    <t>Izrada dokumentacije</t>
  </si>
  <si>
    <t>Aglomeracija-dokumentacija</t>
  </si>
  <si>
    <t>Izmjena stolaije</t>
  </si>
  <si>
    <t>I-XII 2018.</t>
  </si>
  <si>
    <t>I-XII 2019.</t>
  </si>
  <si>
    <t>Uređenje javnih površina (paviljon i dj.igralište)</t>
  </si>
  <si>
    <t>nerazvrstanih cesta i mostova</t>
  </si>
  <si>
    <t>Održavanje skele</t>
  </si>
  <si>
    <t>Modernizacija javne rasvjete</t>
  </si>
  <si>
    <t>Procjena rizika od velikih nesreća</t>
  </si>
  <si>
    <t>Izrada Procjene ugroženosti i plana zaštite od požara</t>
  </si>
  <si>
    <t>RASHODI ZA NABAVU PROIZV.DUGOTR.IMOVINE</t>
  </si>
  <si>
    <t>Igralište</t>
  </si>
  <si>
    <t>IZDACI ZA UDJELE U GLAVNICI</t>
  </si>
  <si>
    <t>Izdaci za udjele</t>
  </si>
  <si>
    <t>Izrada Izvješća i planova</t>
  </si>
  <si>
    <t>Aktivnost A002010104: Nabava opreme i namještaja</t>
  </si>
  <si>
    <t>UREDSKA OPREMA I NAMJEŠTAJ</t>
  </si>
  <si>
    <t>Širokopojasni Internet</t>
  </si>
  <si>
    <t>Ostali nespomenuti rashodi poslovanja</t>
  </si>
  <si>
    <t>Tablica 2.: Prihodi i rashodi prema izvorima financiranja izvršeni su u  2019. godine  kako slijedi:</t>
  </si>
  <si>
    <t>Tablica 3.: Rashodi prema funkcijskoj klasifikaciji izvršeni su u 2019. godini  kako slijedi:</t>
  </si>
  <si>
    <t>I.-XII.2018.</t>
  </si>
  <si>
    <t>I-XII.2019.</t>
  </si>
  <si>
    <t>I.-XII. 2019.</t>
  </si>
  <si>
    <t>Izdaci za udjele - "Drava-kom" d.o.o.</t>
  </si>
  <si>
    <t>Tablica 1.: Rashodi i izdaci po organizacijskoj klasifikaciji izvršeni su u 2019. godini  kako slijedi:</t>
  </si>
  <si>
    <t>XII. 2019.</t>
  </si>
  <si>
    <t>Tablica 2.: Rashodi i izdaci po programskoj klasifikaciji izvršeni su u 2019. godini  kako slijedi:</t>
  </si>
  <si>
    <t>Širokopjasni Internet</t>
  </si>
  <si>
    <t xml:space="preserve">GODIŠNJI IZVJEŠTAJ O UTROŠKU PRORAČUNSKE ZALIHE </t>
  </si>
  <si>
    <t>3.</t>
  </si>
  <si>
    <t>4.</t>
  </si>
  <si>
    <t>5.</t>
  </si>
  <si>
    <t>6.</t>
  </si>
  <si>
    <t>7.</t>
  </si>
  <si>
    <t>Udruga umirovljenika Ministarstva unutarnjih poslova Koprivnica, Podružnica PP Đurđevac</t>
  </si>
  <si>
    <t>Pomoć za proslavu Dana policije</t>
  </si>
  <si>
    <t>23.09.2019.</t>
  </si>
  <si>
    <t>Jasenka Bevanda, Trg slobode 13a, Ferdinandovac</t>
  </si>
  <si>
    <t>Sufinanciranje dijela troškova pratnje maloljetne kćeri za odlazak na Svjetsko pojedinačno prvenstvo u šahu</t>
  </si>
  <si>
    <t>Udruga uzorne seoske žene KC-KŽ županije</t>
  </si>
  <si>
    <t>Sufinanciranje organizacije Festivala žena iz ruralnih područja</t>
  </si>
  <si>
    <t>30.09.2019.</t>
  </si>
  <si>
    <t>Gabrijela Turković, Mirogojska 17, Ferdinandovac</t>
  </si>
  <si>
    <t>Sufinanciranje putnih i ostalih nužnih troškova vezanih uz liječenje</t>
  </si>
  <si>
    <t>14.11.2019.</t>
  </si>
  <si>
    <t xml:space="preserve">                                OPĆINE FERDINANDOVAC ZA RAZDOBLJE: 01.01. DO 31.12.2019. GODINE</t>
  </si>
  <si>
    <t>Izvršenje 01.01. do 31.12.2019.</t>
  </si>
  <si>
    <t>Ovo Izvješće o provedbi plana razvojnih programa sastavni je dio Proračuna Općine Ferdinandovac za 2019. godinu.</t>
  </si>
  <si>
    <t xml:space="preserve">Najveći udio u ostvarenju prihoda (34,82%) odnosi se na sredstva fiskalnog izravnanja, a udio prihoda od poreza iznosi 9,28% ukupnih prihoda. </t>
  </si>
  <si>
    <t>Ostvareni prihodi od imovine u 2019. godini  iznose 13,40% .</t>
  </si>
  <si>
    <t>Ostvareni prihodi od pomoći znatno su veći od ostvarenja u prethodnoj godini, a odnose se na kapitalne pomoći iz EU za izgradnju nerazvrstane ceste,</t>
  </si>
  <si>
    <t>radove na energetskoj obnovi općinske zgrade te provedbu projekta Zaželi.</t>
  </si>
  <si>
    <t xml:space="preserve">Od kapitalnih pomoći iz Državnog proračuna, Općina Ferdinandovac je ostvarila kapitalne pomoći za izgradnju ograde na mjesnom groblju, izradu projektne </t>
  </si>
  <si>
    <t>dokumentacije za sanaciju smetlišta i obnovu Društvenog doma.</t>
  </si>
  <si>
    <t xml:space="preserve">Iz Županijskog proračuna realizirana su sredstva za sufinanciranje rekonstrukcije Društvenog doma, izgradnju ograde na groblju, nabavu posuda za </t>
  </si>
  <si>
    <t>komunalni otpad, sufinanciranje rekonstrukcije javne rasvjete te održavanje nerazvrstanih cesta.</t>
  </si>
  <si>
    <t xml:space="preserve">Rashodi razdjela: Predstavnička i izvršna tijela  iznose 5,07 %,  a Jedinstveni upravni odjel 94,93 %. Izvršeni rashodi i izdaci po glavama unutar </t>
  </si>
  <si>
    <t>Jedinstvenog upravnog odjela u odnosu na ukupne rashode i izdatke: Jedinstveni upravni odjel 15,57 %, Poljoprivreda i poduzteništvo 1,60 %, Prostorno</t>
  </si>
  <si>
    <t>religija 3,04 %, Zdravstvo i socijalna skrb 6,35 %, Poticanje razvoja civilnog društva 0,09 %.</t>
  </si>
  <si>
    <t>planiranje, uređenje i komunalne djelatnosti 57,46 %, Odgoj i obrazovanje 13,14 %, Organizacija i provođenje zaštite i spašavanja 2,75 %, Rekreacija, kultura,</t>
  </si>
  <si>
    <t xml:space="preserve">Izvještaj o provedbi Plana razvojnih programa Općine Ferdinandovac za 2019. godinu te Izvještaj o korištenju proračunske zalihe  za </t>
  </si>
  <si>
    <t xml:space="preserve">pomoći obiteljima slabijeg imovinskog stanja, porodiljne naknade, sufinanciranje prijevoza učenika srednjih škola, studentske stipendije, programa pomoći starijim </t>
  </si>
  <si>
    <t>i nemoćnim osobama, sufinanciranje prehrane i udžbenika učenicima osnovne škole, sufinanciranje troškova edukacije djece s posebnim potrebama</t>
  </si>
  <si>
    <t xml:space="preserve">Rashodi za nabavu nefinancijske imovine odnose se na isplatu sredstava za sadnju drvoreda u Mirogojskoj ulici, rekonstrukciju ograde na nogometnom </t>
  </si>
  <si>
    <t>žene na projektu Zaželi, izgradnju ograde na mjesnom groblju te energetsku obnovu zgrada.</t>
  </si>
  <si>
    <t xml:space="preserve">Ovaj Godišnji izvještaj o izvršenju Proračuna  objavit će se u "Službenom glasniku Koprivničko-križevačke županije". </t>
  </si>
  <si>
    <t>Općina Ferdinandovac je tijekom 2018.  i 2019. godine izdala osam bjanko zadužnica i to: Fondu za zaštitu okoliša i energetsku učinkovitost - tri zadužnice</t>
  </si>
  <si>
    <t xml:space="preserve">na iznose do 500.000,00 kuna, 50.000,00 kuna i 10.000,00 kuna, Ministarstvu regionalnog razvoja i fondova Europske unije - četiri zadužnice na iznose do </t>
  </si>
  <si>
    <t>500.000,00 kuna te Ministarstvu za demografiju, obitelj, mlade i socijalnu politiku - jednu zadužnicu na iznos do 500.000,00 kuna.</t>
  </si>
  <si>
    <t xml:space="preserve">Tekući plan </t>
  </si>
  <si>
    <t>(5/4)x100</t>
  </si>
  <si>
    <t xml:space="preserve">   (5/2)x100</t>
  </si>
  <si>
    <t>(5/2)</t>
  </si>
  <si>
    <t>(8)</t>
  </si>
  <si>
    <t>(6/5)</t>
  </si>
  <si>
    <t>(6/3)</t>
  </si>
  <si>
    <t xml:space="preserve">PRIHODI OD PRODAJE NEFINANCIJSKE </t>
  </si>
  <si>
    <t>IMOVINE</t>
  </si>
  <si>
    <t xml:space="preserve">RASHODI ZA NABAVU NEFINANCIJSKE </t>
  </si>
  <si>
    <t>PRETHODNIH GODINA</t>
  </si>
  <si>
    <t xml:space="preserve">UKUPAN DONOS VIŠKA/MANJKA IZ </t>
  </si>
  <si>
    <t>PRIMICI OD FINANC.IMOVINE I ZADUŽIVANJA</t>
  </si>
  <si>
    <t>Pomoći iz DP-EU-Prog.ulaganja u zajed.(Dr.dom)</t>
  </si>
  <si>
    <t>RASHODI ZA NABAVU PROIZV. DUGOTRAJNE IMOVINE</t>
  </si>
  <si>
    <t>PRIMICI OD FINANC. IMOVINE I ZADUŽIVANJA</t>
  </si>
  <si>
    <t>Aktivnost A001010101: Općinski načelnik i zamjenik nač.</t>
  </si>
  <si>
    <t xml:space="preserve">Aktivnost 001010102: Općinsko vijeće i radna tijela </t>
  </si>
  <si>
    <t>Općinskog vijeća</t>
  </si>
  <si>
    <t>IZDACI ZA UDJELE U GLAVNICI TROG.DRUŠTAVA</t>
  </si>
  <si>
    <t>Program 01: Opći, upravni i financ. računovod. poslovi</t>
  </si>
  <si>
    <t>RASHODI ZA NABAVU PROIZVEDENE FINANC. IMOVINE</t>
  </si>
  <si>
    <t>RASHODI ZA NABAVU PROIZV. FINANC. IMOVINE</t>
  </si>
  <si>
    <t>Program 01: Program održav. komunalne infrastrukture</t>
  </si>
  <si>
    <t xml:space="preserve">Aktivnost: 002030102 - Održ.i moderniz.mreže javne </t>
  </si>
  <si>
    <t>rasvjete</t>
  </si>
  <si>
    <t>RASHODI ZA NABAVU PROIZV.DUGOTRAJNE IMOVINE</t>
  </si>
  <si>
    <t>Aktivnost A002040101: Redovni rad DV "Košutica"</t>
  </si>
  <si>
    <t xml:space="preserve">Aktivnost A002040201: Unaprjeđenje nastave u </t>
  </si>
  <si>
    <t>Osnovnoj školi</t>
  </si>
  <si>
    <t xml:space="preserve">Aktivnost A002040202: Sufinanc.prijevoza učenika </t>
  </si>
  <si>
    <t>srednjih škola</t>
  </si>
  <si>
    <t xml:space="preserve">Aktivnost 002060101: Sufinanciranje programa </t>
  </si>
  <si>
    <t>sportskih udruga</t>
  </si>
  <si>
    <t xml:space="preserve">Aktivnost 002060201: Sufinanc. udruga u kulturi i </t>
  </si>
  <si>
    <t>tehničkoj kulturi</t>
  </si>
  <si>
    <t xml:space="preserve">IZVOR FINANCIRANJA: 31 Prihodi za posebne </t>
  </si>
  <si>
    <t>IZVORI FINANCIRANJA: 11 Opći prihodi i</t>
  </si>
  <si>
    <t>primici</t>
  </si>
  <si>
    <t>IZDACI ZA FINANC.IMOV.I OTPLATE ZAJMOVA</t>
  </si>
  <si>
    <t>GLAVA 00208: POTICANJE RAZVOJA CIV.DRUŠTVA</t>
  </si>
  <si>
    <t>Program 01: Opći, upravni i financ.računovod. poslovi</t>
  </si>
  <si>
    <t>RASHODI ZA NABAVU PROIZV. FINANCIJSKE IMOVINE</t>
  </si>
  <si>
    <t>RASHODI ZA NABAVU PROIZV.FINANCIJSKE IMOVINE</t>
  </si>
  <si>
    <t xml:space="preserve">Program 06: Izgradnja i održavanje ostale komunalne </t>
  </si>
  <si>
    <t xml:space="preserve">Program 03: Program sufinanc. vjerskih udruga i </t>
  </si>
  <si>
    <t>zajednica</t>
  </si>
  <si>
    <t>te potpore mladim obiteljima kod kupnje ili adaptacije objekta za stanovanje.</t>
  </si>
  <si>
    <t>Općina Ferdinandovac na dan 31.12.2019. godine nije imala duga po kreditima i pozajmicama.</t>
  </si>
  <si>
    <t>Europske unije i Ministarstva za demografiju, obitelj, mlade i socijalnu politiku su uspješno završena. Vraćena je jedna zadužnica na iznos do 500.000,00 kuna,</t>
  </si>
  <si>
    <t>a ostale zadužnice bit će vraćene protekom vremena praćenja projekata.</t>
  </si>
  <si>
    <t>Izvršenjem Proračuna utvrđen je manjak prihoda u svoti od 305.039,73 kuna.</t>
  </si>
  <si>
    <t>Manjak prihoda iz stavka 1. ovog članka pokrit će se iz viška prihoda prethodnih godina.</t>
  </si>
  <si>
    <t>Nenaplaćena potraživanja na dan 31.12.2019. godine iznose 1.607.126,85 kuna, a odnose se na:</t>
  </si>
  <si>
    <t>Potraživanja za poreze u iznosu 73.530,48 kuna,</t>
  </si>
  <si>
    <t>Potraživanja za komunalne naknade, komunalni i šumski doprinos te grobnu naknadu u iznosu 338.661,94 kuna,</t>
  </si>
  <si>
    <t>Potraživanja od EU za realizirane projekte u iznosu 1.053.396,56 kuna,</t>
  </si>
  <si>
    <t>Potraživanja za zakup poslovnih prostora i povrat za troškove režija u iznosu 40.852,49 kuna ,</t>
  </si>
  <si>
    <t>Nepodmirene obveze na dan 31.12.2019. godine iznose 98.961,20 kuna, a odnose se na:</t>
  </si>
  <si>
    <t>Obveze za zaposlene i naknade troškova zaposlenima u iznosu 75.266,44 kuna,</t>
  </si>
  <si>
    <t>Obveze za materijal i energiju u iznosu 9.585,03 kuna,</t>
  </si>
  <si>
    <t>Obveze za usluge u iznosu 9.162,38 kuna,</t>
  </si>
  <si>
    <t>Obveze za ostale nespomenute rashode poslovanja u iznosu 3.954,47 kuna,</t>
  </si>
  <si>
    <t>Obveze za financijske rashode u iznosu 992,86 kuna.</t>
  </si>
  <si>
    <t>Od ukupnog iznosa nepodmirenih obveza, nedospjele obveze iznose 96.622,13 kuna.</t>
  </si>
  <si>
    <t>Od ukupnog iznosa nenaplaćenih potraživanja, nedospjela potraživanja iznose 1.273.296,25 kuna.</t>
  </si>
  <si>
    <t>Koprivničko - križevačke županije" broj 6/13, 1/18. i 5/20), Općinsko vijeće Općine Ferdinandovac na 34. sjednici održanoj 17. lipnja 2020. donijelo je</t>
  </si>
  <si>
    <t>u računu prihoda i rashoda izvršeni su kako slijedi:</t>
  </si>
  <si>
    <t>Tablica 1.: Prihodi i rashodi prema ekonomskoj klasifikaciji izvršeni su u 2019. godini kako slijedi:</t>
  </si>
  <si>
    <t xml:space="preserve">                             PREDSJEDNIK:</t>
  </si>
  <si>
    <t xml:space="preserve">                                  Milan Kolar</t>
  </si>
  <si>
    <t>ostvaren je u 2019. godini kako slijedi:</t>
  </si>
  <si>
    <t xml:space="preserve">Proračun Općine Ferdinandovac za 2019. godinu ("Službeni glasnik Koprivničko-križevačke županije" broj 26/18, 11/19. i 21/19) (u daljnjem tekstu: Proračun) </t>
  </si>
  <si>
    <t>KLASA: 400-05/20-01/01</t>
  </si>
  <si>
    <t>URBROJ: 2137/15-01-20-2</t>
  </si>
  <si>
    <t>Ferdinandovac, 17. lipnja 2020.</t>
  </si>
  <si>
    <t>400-05/20-01/01</t>
  </si>
  <si>
    <t>2137/15-01/20-2</t>
  </si>
  <si>
    <t xml:space="preserve">      PREDSJEDNIK:</t>
  </si>
  <si>
    <t xml:space="preserve">          Milan Kolar</t>
  </si>
  <si>
    <t>1. OSTVARENJE PRIHODA I PRIMITAKA, RASHODA I IZDATAKA</t>
  </si>
  <si>
    <t>2. STANJE NENAPLAĆENIH POTRAŽIVANJA</t>
  </si>
  <si>
    <t>3. STANJE NEPODMIRENIH OBVEZA</t>
  </si>
  <si>
    <t>Potraživanja za otkup stanova na kojima postoji stanarsko pravo u ukupnom iznosu do kraja otplate stanova 100.685,38 kuna.</t>
  </si>
  <si>
    <t>2019. godinu nalazi se u prilogu ovog Godišnjeg izvještaja o izvršenju Proračuna i čini njegov sastavni dio.</t>
  </si>
  <si>
    <t>URBROJ:2137/15-01-20-2</t>
  </si>
  <si>
    <t xml:space="preserve">          Ovaj Godišnji izvještaj o utrošku Proračunske zalihe Općine Ferdinandovac u 2019. godini sastavni je dio</t>
  </si>
  <si>
    <t>Proračuna Općine Ferdinandovac za 2019. godinu.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</si>
</sst>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CC3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9" fillId="0" borderId="0"/>
  </cellStyleXfs>
  <cellXfs count="338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8" fillId="0" borderId="0" xfId="0" applyFont="1"/>
    <xf numFmtId="4" fontId="8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5" fillId="0" borderId="0" xfId="0" applyFont="1" applyAlignment="1">
      <alignment horizontal="center"/>
    </xf>
    <xf numFmtId="0" fontId="11" fillId="0" borderId="0" xfId="0" applyFont="1"/>
    <xf numFmtId="2" fontId="6" fillId="0" borderId="0" xfId="0" applyNumberFormat="1" applyFont="1"/>
    <xf numFmtId="0" fontId="5" fillId="0" borderId="0" xfId="0" applyFont="1" applyAlignment="1"/>
    <xf numFmtId="2" fontId="9" fillId="0" borderId="0" xfId="0" applyNumberFormat="1" applyFont="1"/>
    <xf numFmtId="0" fontId="0" fillId="0" borderId="0" xfId="0" applyFill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4" fontId="6" fillId="0" borderId="0" xfId="0" applyNumberFormat="1" applyFont="1" applyFill="1"/>
    <xf numFmtId="4" fontId="5" fillId="0" borderId="0" xfId="0" applyNumberFormat="1" applyFont="1" applyFill="1"/>
    <xf numFmtId="4" fontId="5" fillId="0" borderId="0" xfId="0" applyNumberFormat="1" applyFont="1" applyFill="1" applyAlignment="1">
      <alignment horizontal="center"/>
    </xf>
    <xf numFmtId="4" fontId="0" fillId="0" borderId="0" xfId="0" applyNumberFormat="1" applyFill="1"/>
    <xf numFmtId="4" fontId="4" fillId="0" borderId="0" xfId="0" applyNumberFormat="1" applyFont="1" applyFill="1"/>
    <xf numFmtId="4" fontId="8" fillId="0" borderId="0" xfId="0" applyNumberFormat="1" applyFont="1" applyFill="1"/>
    <xf numFmtId="0" fontId="12" fillId="0" borderId="0" xfId="0" applyFont="1"/>
    <xf numFmtId="0" fontId="4" fillId="0" borderId="0" xfId="0" applyFont="1" applyFill="1" applyBorder="1"/>
    <xf numFmtId="4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  <xf numFmtId="0" fontId="4" fillId="0" borderId="0" xfId="0" applyFont="1" applyBorder="1"/>
    <xf numFmtId="2" fontId="9" fillId="0" borderId="0" xfId="0" applyNumberFormat="1" applyFont="1" applyBorder="1"/>
    <xf numFmtId="0" fontId="5" fillId="0" borderId="0" xfId="0" applyFont="1" applyBorder="1"/>
    <xf numFmtId="4" fontId="5" fillId="0" borderId="0" xfId="0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4" fontId="6" fillId="0" borderId="0" xfId="0" applyNumberFormat="1" applyFont="1" applyBorder="1"/>
    <xf numFmtId="4" fontId="4" fillId="0" borderId="0" xfId="0" applyNumberFormat="1" applyFont="1" applyBorder="1"/>
    <xf numFmtId="4" fontId="0" fillId="0" borderId="0" xfId="0" applyNumberFormat="1" applyBorder="1"/>
    <xf numFmtId="0" fontId="9" fillId="0" borderId="0" xfId="0" applyFont="1" applyBorder="1"/>
    <xf numFmtId="4" fontId="9" fillId="0" borderId="0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4" fontId="4" fillId="0" borderId="0" xfId="0" applyNumberFormat="1" applyFont="1" applyFill="1" applyBorder="1"/>
    <xf numFmtId="4" fontId="0" fillId="0" borderId="0" xfId="0" applyNumberFormat="1" applyFill="1" applyBorder="1"/>
    <xf numFmtId="0" fontId="0" fillId="0" borderId="0" xfId="0" applyFont="1" applyFill="1" applyBorder="1"/>
    <xf numFmtId="0" fontId="5" fillId="0" borderId="0" xfId="0" applyFont="1" applyBorder="1" applyAlignment="1">
      <alignment horizontal="center"/>
    </xf>
    <xf numFmtId="0" fontId="6" fillId="0" borderId="0" xfId="0" applyFont="1" applyFill="1" applyBorder="1"/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2" fontId="5" fillId="0" borderId="0" xfId="0" applyNumberFormat="1" applyFont="1"/>
    <xf numFmtId="49" fontId="4" fillId="0" borderId="0" xfId="0" applyNumberFormat="1" applyFont="1" applyAlignment="1">
      <alignment horizontal="center"/>
    </xf>
    <xf numFmtId="2" fontId="5" fillId="0" borderId="0" xfId="0" applyNumberFormat="1" applyFont="1" applyBorder="1"/>
    <xf numFmtId="4" fontId="0" fillId="0" borderId="0" xfId="0" applyNumberFormat="1" applyFont="1"/>
    <xf numFmtId="0" fontId="6" fillId="0" borderId="0" xfId="0" applyFont="1" applyFill="1"/>
    <xf numFmtId="0" fontId="9" fillId="0" borderId="0" xfId="0" applyFont="1" applyFill="1"/>
    <xf numFmtId="0" fontId="13" fillId="0" borderId="0" xfId="0" applyFont="1"/>
    <xf numFmtId="4" fontId="13" fillId="0" borderId="0" xfId="0" applyNumberFormat="1" applyFont="1"/>
    <xf numFmtId="0" fontId="13" fillId="0" borderId="0" xfId="0" applyFont="1" applyFill="1"/>
    <xf numFmtId="4" fontId="4" fillId="0" borderId="0" xfId="0" applyNumberFormat="1" applyFont="1"/>
    <xf numFmtId="0" fontId="4" fillId="0" borderId="0" xfId="0" applyFont="1" applyFill="1"/>
    <xf numFmtId="0" fontId="5" fillId="0" borderId="0" xfId="0" applyFont="1" applyFill="1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4" fontId="15" fillId="0" borderId="0" xfId="0" applyNumberFormat="1" applyFont="1"/>
    <xf numFmtId="0" fontId="15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11" fillId="0" borderId="0" xfId="0" applyFont="1" applyFill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Fill="1" applyAlignment="1">
      <alignment horizontal="center"/>
    </xf>
    <xf numFmtId="4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11" fillId="0" borderId="0" xfId="0" applyNumberFormat="1" applyFont="1"/>
    <xf numFmtId="4" fontId="11" fillId="0" borderId="0" xfId="0" applyNumberFormat="1" applyFont="1" applyFill="1"/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/>
    <xf numFmtId="49" fontId="10" fillId="0" borderId="0" xfId="0" applyNumberFormat="1" applyFont="1" applyAlignment="1"/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/>
    <xf numFmtId="49" fontId="10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Alignment="1"/>
    <xf numFmtId="0" fontId="10" fillId="0" borderId="0" xfId="0" applyFont="1" applyBorder="1"/>
    <xf numFmtId="49" fontId="6" fillId="0" borderId="0" xfId="0" applyNumberFormat="1" applyFont="1"/>
    <xf numFmtId="0" fontId="6" fillId="0" borderId="0" xfId="0" applyFont="1" applyAlignment="1">
      <alignment horizontal="center"/>
    </xf>
    <xf numFmtId="49" fontId="9" fillId="0" borderId="0" xfId="0" applyNumberFormat="1" applyFont="1"/>
    <xf numFmtId="49" fontId="0" fillId="0" borderId="0" xfId="0" applyNumberFormat="1" applyBorder="1"/>
    <xf numFmtId="49" fontId="4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" fontId="7" fillId="0" borderId="0" xfId="0" applyNumberFormat="1" applyFont="1"/>
    <xf numFmtId="49" fontId="6" fillId="0" borderId="0" xfId="0" applyNumberFormat="1" applyFont="1" applyBorder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0" borderId="0" xfId="0" applyFont="1" applyFill="1" applyAlignment="1">
      <alignment horizontal="center"/>
    </xf>
    <xf numFmtId="0" fontId="7" fillId="0" borderId="0" xfId="0" applyFont="1"/>
    <xf numFmtId="0" fontId="0" fillId="0" borderId="1" xfId="0" applyBorder="1"/>
    <xf numFmtId="0" fontId="4" fillId="0" borderId="1" xfId="0" applyFont="1" applyBorder="1"/>
    <xf numFmtId="0" fontId="9" fillId="0" borderId="1" xfId="0" applyFont="1" applyBorder="1"/>
    <xf numFmtId="4" fontId="0" fillId="0" borderId="1" xfId="0" applyNumberFormat="1" applyBorder="1"/>
    <xf numFmtId="4" fontId="4" fillId="0" borderId="1" xfId="0" applyNumberFormat="1" applyFont="1" applyBorder="1"/>
    <xf numFmtId="0" fontId="9" fillId="0" borderId="0" xfId="2"/>
    <xf numFmtId="0" fontId="9" fillId="0" borderId="0" xfId="2" applyBorder="1"/>
    <xf numFmtId="0" fontId="9" fillId="0" borderId="0" xfId="2" applyFont="1" applyBorder="1" applyAlignment="1"/>
    <xf numFmtId="49" fontId="6" fillId="0" borderId="1" xfId="2" applyNumberFormat="1" applyFont="1" applyBorder="1"/>
    <xf numFmtId="4" fontId="6" fillId="0" borderId="1" xfId="2" applyNumberFormat="1" applyFont="1" applyBorder="1" applyAlignment="1">
      <alignment horizontal="right"/>
    </xf>
    <xf numFmtId="0" fontId="6" fillId="0" borderId="1" xfId="2" applyFont="1" applyBorder="1"/>
    <xf numFmtId="49" fontId="4" fillId="0" borderId="1" xfId="2" applyNumberFormat="1" applyFont="1" applyFill="1" applyBorder="1" applyAlignment="1">
      <alignment horizontal="left" vertical="top" wrapText="1"/>
    </xf>
    <xf numFmtId="4" fontId="4" fillId="0" borderId="1" xfId="2" applyNumberFormat="1" applyFont="1" applyFill="1" applyBorder="1" applyAlignment="1">
      <alignment horizontal="right" vertical="center"/>
    </xf>
    <xf numFmtId="0" fontId="4" fillId="0" borderId="1" xfId="2" applyFont="1" applyFill="1" applyBorder="1" applyAlignment="1">
      <alignment horizontal="left" vertical="center" wrapText="1"/>
    </xf>
    <xf numFmtId="49" fontId="4" fillId="0" borderId="1" xfId="2" applyNumberFormat="1" applyFont="1" applyFill="1" applyBorder="1" applyAlignment="1">
      <alignment vertical="center"/>
    </xf>
    <xf numFmtId="49" fontId="17" fillId="0" borderId="1" xfId="2" applyNumberFormat="1" applyFont="1" applyFill="1" applyBorder="1" applyAlignment="1">
      <alignment horizontal="left" vertical="center"/>
    </xf>
    <xf numFmtId="4" fontId="16" fillId="0" borderId="1" xfId="2" applyNumberFormat="1" applyFont="1" applyFill="1" applyBorder="1" applyAlignment="1">
      <alignment horizontal="right" vertical="center"/>
    </xf>
    <xf numFmtId="0" fontId="16" fillId="0" borderId="1" xfId="2" applyFont="1" applyFill="1" applyBorder="1" applyAlignment="1">
      <alignment vertical="center" wrapText="1"/>
    </xf>
    <xf numFmtId="49" fontId="16" fillId="0" borderId="1" xfId="2" applyNumberFormat="1" applyFont="1" applyFill="1" applyBorder="1" applyAlignment="1">
      <alignment vertical="center"/>
    </xf>
    <xf numFmtId="49" fontId="17" fillId="0" borderId="1" xfId="2" applyNumberFormat="1" applyFont="1" applyFill="1" applyBorder="1" applyAlignment="1">
      <alignment horizontal="left" vertical="top" wrapText="1"/>
    </xf>
    <xf numFmtId="49" fontId="16" fillId="0" borderId="1" xfId="2" applyNumberFormat="1" applyFont="1" applyFill="1" applyBorder="1" applyAlignment="1">
      <alignment horizontal="left" vertical="center"/>
    </xf>
    <xf numFmtId="4" fontId="16" fillId="0" borderId="1" xfId="2" applyNumberFormat="1" applyFont="1" applyFill="1" applyBorder="1" applyAlignment="1">
      <alignment vertical="center" wrapText="1"/>
    </xf>
    <xf numFmtId="49" fontId="16" fillId="0" borderId="1" xfId="2" applyNumberFormat="1" applyFont="1" applyFill="1" applyBorder="1" applyAlignment="1">
      <alignment vertical="center" wrapText="1"/>
    </xf>
    <xf numFmtId="3" fontId="4" fillId="3" borderId="1" xfId="2" applyNumberFormat="1" applyFont="1" applyFill="1" applyBorder="1" applyAlignment="1">
      <alignment horizontal="center" vertical="center" wrapText="1" readingOrder="1"/>
    </xf>
    <xf numFmtId="3" fontId="4" fillId="3" borderId="1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3" fillId="0" borderId="0" xfId="2" applyFont="1" applyAlignment="1">
      <alignment horizontal="left"/>
    </xf>
    <xf numFmtId="4" fontId="4" fillId="0" borderId="0" xfId="0" applyNumberFormat="1" applyFont="1" applyBorder="1" applyAlignment="1">
      <alignment horizontal="center"/>
    </xf>
    <xf numFmtId="44" fontId="3" fillId="0" borderId="0" xfId="1" applyFont="1" applyAlignment="1"/>
    <xf numFmtId="0" fontId="1" fillId="0" borderId="0" xfId="0" applyFont="1"/>
    <xf numFmtId="4" fontId="1" fillId="0" borderId="0" xfId="0" applyNumberFormat="1" applyFont="1" applyBorder="1"/>
    <xf numFmtId="0" fontId="1" fillId="0" borderId="0" xfId="0" applyFont="1" applyBorder="1"/>
    <xf numFmtId="0" fontId="9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1" xfId="0" applyFont="1" applyBorder="1"/>
    <xf numFmtId="0" fontId="1" fillId="0" borderId="0" xfId="4"/>
    <xf numFmtId="0" fontId="1" fillId="0" borderId="0" xfId="4" applyBorder="1"/>
    <xf numFmtId="0" fontId="1" fillId="0" borderId="0" xfId="4" applyFont="1" applyBorder="1" applyAlignment="1"/>
    <xf numFmtId="0" fontId="1" fillId="0" borderId="0" xfId="4" applyFont="1" applyBorder="1" applyAlignment="1">
      <alignment horizontal="center"/>
    </xf>
    <xf numFmtId="0" fontId="1" fillId="0" borderId="0" xfId="4" applyFont="1"/>
    <xf numFmtId="4" fontId="6" fillId="0" borderId="0" xfId="4" applyNumberFormat="1" applyFont="1" applyBorder="1"/>
    <xf numFmtId="0" fontId="4" fillId="0" borderId="0" xfId="4" applyFont="1"/>
    <xf numFmtId="0" fontId="1" fillId="0" borderId="0" xfId="4" applyFont="1" applyBorder="1" applyAlignment="1">
      <alignment horizontal="center" vertical="center"/>
    </xf>
    <xf numFmtId="49" fontId="6" fillId="0" borderId="1" xfId="4" applyNumberFormat="1" applyFont="1" applyBorder="1"/>
    <xf numFmtId="49" fontId="6" fillId="0" borderId="1" xfId="4" applyNumberFormat="1" applyFont="1" applyBorder="1" applyAlignment="1">
      <alignment horizontal="left"/>
    </xf>
    <xf numFmtId="4" fontId="6" fillId="0" borderId="1" xfId="4" applyNumberFormat="1" applyFont="1" applyBorder="1" applyAlignment="1">
      <alignment horizontal="right"/>
    </xf>
    <xf numFmtId="0" fontId="6" fillId="0" borderId="1" xfId="4" applyFont="1" applyBorder="1"/>
    <xf numFmtId="49" fontId="4" fillId="0" borderId="1" xfId="4" applyNumberFormat="1" applyFont="1" applyFill="1" applyBorder="1" applyAlignment="1">
      <alignment horizontal="left" vertical="top" wrapText="1"/>
    </xf>
    <xf numFmtId="49" fontId="4" fillId="0" borderId="1" xfId="4" applyNumberFormat="1" applyFont="1" applyFill="1" applyBorder="1" applyAlignment="1">
      <alignment horizontal="left" vertical="center" wrapText="1"/>
    </xf>
    <xf numFmtId="4" fontId="4" fillId="0" borderId="1" xfId="4" applyNumberFormat="1" applyFont="1" applyFill="1" applyBorder="1" applyAlignment="1">
      <alignment horizontal="right" vertical="center"/>
    </xf>
    <xf numFmtId="0" fontId="4" fillId="0" borderId="1" xfId="4" applyFont="1" applyFill="1" applyBorder="1" applyAlignment="1">
      <alignment horizontal="left" vertical="center" wrapText="1"/>
    </xf>
    <xf numFmtId="49" fontId="4" fillId="0" borderId="1" xfId="4" applyNumberFormat="1" applyFont="1" applyFill="1" applyBorder="1" applyAlignment="1">
      <alignment vertical="center"/>
    </xf>
    <xf numFmtId="4" fontId="17" fillId="0" borderId="1" xfId="4" applyNumberFormat="1" applyFont="1" applyFill="1" applyBorder="1" applyAlignment="1">
      <alignment horizontal="right" vertical="center"/>
    </xf>
    <xf numFmtId="0" fontId="17" fillId="0" borderId="1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9" fontId="17" fillId="0" borderId="1" xfId="4" applyNumberFormat="1" applyFont="1" applyFill="1" applyBorder="1" applyAlignment="1">
      <alignment horizontal="left" vertical="center"/>
    </xf>
    <xf numFmtId="49" fontId="16" fillId="0" borderId="1" xfId="4" applyNumberFormat="1" applyFont="1" applyFill="1" applyBorder="1" applyAlignment="1">
      <alignment horizontal="center" vertical="center"/>
    </xf>
    <xf numFmtId="4" fontId="16" fillId="0" borderId="1" xfId="4" applyNumberFormat="1" applyFont="1" applyFill="1" applyBorder="1" applyAlignment="1">
      <alignment horizontal="right" vertical="center"/>
    </xf>
    <xf numFmtId="0" fontId="16" fillId="0" borderId="1" xfId="4" applyFont="1" applyFill="1" applyBorder="1" applyAlignment="1">
      <alignment vertical="center" wrapText="1"/>
    </xf>
    <xf numFmtId="49" fontId="16" fillId="0" borderId="1" xfId="4" applyNumberFormat="1" applyFont="1" applyFill="1" applyBorder="1" applyAlignment="1">
      <alignment vertical="center"/>
    </xf>
    <xf numFmtId="49" fontId="16" fillId="0" borderId="1" xfId="4" applyNumberFormat="1" applyFont="1" applyFill="1" applyBorder="1" applyAlignment="1">
      <alignment horizontal="left" vertical="center"/>
    </xf>
    <xf numFmtId="4" fontId="16" fillId="0" borderId="1" xfId="4" applyNumberFormat="1" applyFont="1" applyFill="1" applyBorder="1" applyAlignment="1">
      <alignment horizontal="left" vertical="center"/>
    </xf>
    <xf numFmtId="4" fontId="16" fillId="0" borderId="1" xfId="4" applyNumberFormat="1" applyFont="1" applyFill="1" applyBorder="1" applyAlignment="1">
      <alignment vertical="center" wrapText="1"/>
    </xf>
    <xf numFmtId="49" fontId="16" fillId="0" borderId="1" xfId="4" applyNumberFormat="1" applyFont="1" applyFill="1" applyBorder="1" applyAlignment="1">
      <alignment vertical="center" wrapText="1"/>
    </xf>
    <xf numFmtId="49" fontId="17" fillId="0" borderId="1" xfId="4" applyNumberFormat="1" applyFont="1" applyFill="1" applyBorder="1" applyAlignment="1">
      <alignment horizontal="left" vertical="top" wrapText="1"/>
    </xf>
    <xf numFmtId="49" fontId="4" fillId="0" borderId="1" xfId="4" applyNumberFormat="1" applyFont="1" applyFill="1" applyBorder="1" applyAlignment="1">
      <alignment horizontal="left" vertical="center" wrapText="1" shrinkToFit="1"/>
    </xf>
    <xf numFmtId="49" fontId="4" fillId="2" borderId="1" xfId="4" applyNumberFormat="1" applyFont="1" applyFill="1" applyBorder="1" applyAlignment="1">
      <alignment horizontal="left" vertical="center" wrapText="1" readingOrder="1"/>
    </xf>
    <xf numFmtId="49" fontId="4" fillId="2" borderId="1" xfId="4" applyNumberFormat="1" applyFont="1" applyFill="1" applyBorder="1" applyAlignment="1">
      <alignment horizontal="left" vertical="center" wrapText="1"/>
    </xf>
    <xf numFmtId="4" fontId="4" fillId="2" borderId="1" xfId="4" applyNumberFormat="1" applyFont="1" applyFill="1" applyBorder="1" applyAlignment="1">
      <alignment horizontal="right" vertical="center" wrapText="1"/>
    </xf>
    <xf numFmtId="3" fontId="4" fillId="2" borderId="1" xfId="4" applyNumberFormat="1" applyFont="1" applyFill="1" applyBorder="1" applyAlignment="1">
      <alignment vertical="center" wrapText="1"/>
    </xf>
    <xf numFmtId="49" fontId="16" fillId="2" borderId="1" xfId="4" applyNumberFormat="1" applyFont="1" applyFill="1" applyBorder="1" applyAlignment="1">
      <alignment horizontal="center" vertical="center" wrapText="1" readingOrder="1"/>
    </xf>
    <xf numFmtId="49" fontId="16" fillId="2" borderId="1" xfId="4" applyNumberFormat="1" applyFont="1" applyFill="1" applyBorder="1" applyAlignment="1">
      <alignment horizontal="right" vertical="center" wrapText="1"/>
    </xf>
    <xf numFmtId="4" fontId="16" fillId="2" borderId="1" xfId="4" applyNumberFormat="1" applyFont="1" applyFill="1" applyBorder="1" applyAlignment="1">
      <alignment horizontal="right" vertical="center" wrapText="1"/>
    </xf>
    <xf numFmtId="3" fontId="4" fillId="3" borderId="1" xfId="4" applyNumberFormat="1" applyFont="1" applyFill="1" applyBorder="1" applyAlignment="1">
      <alignment horizontal="center" vertical="center" wrapText="1" readingOrder="1"/>
    </xf>
    <xf numFmtId="3" fontId="4" fillId="3" borderId="1" xfId="4" applyNumberFormat="1" applyFont="1" applyFill="1" applyBorder="1" applyAlignment="1">
      <alignment horizontal="center" vertical="center" wrapText="1"/>
    </xf>
    <xf numFmtId="0" fontId="1" fillId="0" borderId="0" xfId="4" applyFont="1" applyBorder="1" applyAlignment="1">
      <alignment horizontal="left"/>
    </xf>
    <xf numFmtId="0" fontId="1" fillId="0" borderId="0" xfId="4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Fill="1"/>
    <xf numFmtId="4" fontId="1" fillId="0" borderId="0" xfId="0" applyNumberFormat="1" applyFont="1" applyFill="1"/>
    <xf numFmtId="0" fontId="8" fillId="4" borderId="0" xfId="0" applyFont="1" applyFill="1"/>
    <xf numFmtId="4" fontId="8" fillId="4" borderId="0" xfId="0" applyNumberFormat="1" applyFont="1" applyFill="1"/>
    <xf numFmtId="0" fontId="5" fillId="5" borderId="0" xfId="0" applyFont="1" applyFill="1" applyBorder="1"/>
    <xf numFmtId="4" fontId="5" fillId="5" borderId="0" xfId="0" applyNumberFormat="1" applyFont="1" applyFill="1" applyBorder="1"/>
    <xf numFmtId="0" fontId="6" fillId="6" borderId="0" xfId="0" applyFont="1" applyFill="1" applyBorder="1"/>
    <xf numFmtId="4" fontId="4" fillId="6" borderId="0" xfId="0" applyNumberFormat="1" applyFont="1" applyFill="1" applyBorder="1"/>
    <xf numFmtId="0" fontId="6" fillId="7" borderId="0" xfId="0" applyFont="1" applyFill="1" applyBorder="1"/>
    <xf numFmtId="4" fontId="4" fillId="7" borderId="0" xfId="0" applyNumberFormat="1" applyFont="1" applyFill="1" applyBorder="1"/>
    <xf numFmtId="0" fontId="6" fillId="8" borderId="0" xfId="0" applyFont="1" applyFill="1" applyBorder="1"/>
    <xf numFmtId="4" fontId="0" fillId="8" borderId="0" xfId="0" applyNumberFormat="1" applyFill="1" applyBorder="1"/>
    <xf numFmtId="4" fontId="0" fillId="8" borderId="0" xfId="0" applyNumberFormat="1" applyFill="1"/>
    <xf numFmtId="0" fontId="6" fillId="9" borderId="0" xfId="0" applyFont="1" applyFill="1" applyBorder="1"/>
    <xf numFmtId="0" fontId="0" fillId="9" borderId="0" xfId="0" applyFill="1" applyBorder="1"/>
    <xf numFmtId="4" fontId="0" fillId="9" borderId="0" xfId="0" applyNumberFormat="1" applyFill="1" applyBorder="1"/>
    <xf numFmtId="4" fontId="0" fillId="9" borderId="0" xfId="0" applyNumberFormat="1" applyFill="1"/>
    <xf numFmtId="0" fontId="6" fillId="10" borderId="0" xfId="0" applyFont="1" applyFill="1" applyBorder="1"/>
    <xf numFmtId="0" fontId="0" fillId="10" borderId="0" xfId="0" applyFill="1" applyBorder="1"/>
    <xf numFmtId="4" fontId="4" fillId="10" borderId="0" xfId="0" applyNumberFormat="1" applyFont="1" applyFill="1" applyBorder="1"/>
    <xf numFmtId="0" fontId="4" fillId="10" borderId="0" xfId="0" applyFont="1" applyFill="1" applyBorder="1"/>
    <xf numFmtId="4" fontId="1" fillId="0" borderId="0" xfId="0" applyNumberFormat="1" applyFont="1"/>
    <xf numFmtId="4" fontId="6" fillId="9" borderId="0" xfId="0" applyNumberFormat="1" applyFont="1" applyFill="1" applyBorder="1"/>
    <xf numFmtId="4" fontId="6" fillId="9" borderId="0" xfId="0" applyNumberFormat="1" applyFont="1" applyFill="1"/>
    <xf numFmtId="4" fontId="6" fillId="10" borderId="0" xfId="0" applyNumberFormat="1" applyFont="1" applyFill="1" applyBorder="1"/>
    <xf numFmtId="4" fontId="6" fillId="7" borderId="0" xfId="0" applyNumberFormat="1" applyFont="1" applyFill="1" applyBorder="1"/>
    <xf numFmtId="4" fontId="6" fillId="8" borderId="0" xfId="0" applyNumberFormat="1" applyFont="1" applyFill="1" applyBorder="1"/>
    <xf numFmtId="4" fontId="4" fillId="8" borderId="0" xfId="0" applyNumberFormat="1" applyFont="1" applyFill="1"/>
    <xf numFmtId="4" fontId="4" fillId="9" borderId="0" xfId="0" applyNumberFormat="1" applyFont="1" applyFill="1"/>
    <xf numFmtId="4" fontId="7" fillId="5" borderId="0" xfId="0" applyNumberFormat="1" applyFont="1" applyFill="1" applyBorder="1"/>
    <xf numFmtId="4" fontId="0" fillId="10" borderId="0" xfId="0" applyNumberFormat="1" applyFill="1" applyBorder="1"/>
    <xf numFmtId="4" fontId="0" fillId="10" borderId="0" xfId="0" applyNumberFormat="1" applyFill="1"/>
    <xf numFmtId="0" fontId="6" fillId="11" borderId="0" xfId="0" applyFont="1" applyFill="1" applyBorder="1"/>
    <xf numFmtId="4" fontId="4" fillId="11" borderId="0" xfId="0" applyNumberFormat="1" applyFont="1" applyFill="1" applyBorder="1"/>
    <xf numFmtId="4" fontId="0" fillId="7" borderId="0" xfId="0" applyNumberFormat="1" applyFill="1" applyBorder="1"/>
    <xf numFmtId="4" fontId="0" fillId="7" borderId="0" xfId="0" applyNumberFormat="1" applyFill="1"/>
    <xf numFmtId="4" fontId="10" fillId="6" borderId="0" xfId="0" applyNumberFormat="1" applyFont="1" applyFill="1" applyBorder="1"/>
    <xf numFmtId="4" fontId="6" fillId="6" borderId="0" xfId="0" applyNumberFormat="1" applyFont="1" applyFill="1" applyBorder="1"/>
    <xf numFmtId="4" fontId="10" fillId="7" borderId="0" xfId="0" applyNumberFormat="1" applyFont="1" applyFill="1" applyBorder="1"/>
    <xf numFmtId="4" fontId="10" fillId="8" borderId="0" xfId="0" applyNumberFormat="1" applyFont="1" applyFill="1" applyBorder="1"/>
    <xf numFmtId="4" fontId="10" fillId="8" borderId="0" xfId="0" applyNumberFormat="1" applyFont="1" applyFill="1"/>
    <xf numFmtId="0" fontId="6" fillId="12" borderId="0" xfId="0" applyFont="1" applyFill="1" applyBorder="1"/>
    <xf numFmtId="4" fontId="10" fillId="12" borderId="0" xfId="0" applyNumberFormat="1" applyFont="1" applyFill="1" applyBorder="1"/>
    <xf numFmtId="4" fontId="6" fillId="12" borderId="0" xfId="0" applyNumberFormat="1" applyFont="1" applyFill="1" applyBorder="1"/>
    <xf numFmtId="4" fontId="10" fillId="12" borderId="0" xfId="0" applyNumberFormat="1" applyFont="1" applyFill="1"/>
    <xf numFmtId="4" fontId="10" fillId="10" borderId="0" xfId="0" applyNumberFormat="1" applyFont="1" applyFill="1" applyBorder="1"/>
    <xf numFmtId="4" fontId="10" fillId="10" borderId="0" xfId="0" applyNumberFormat="1" applyFont="1" applyFill="1"/>
    <xf numFmtId="4" fontId="10" fillId="6" borderId="0" xfId="0" applyNumberFormat="1" applyFont="1" applyFill="1"/>
    <xf numFmtId="4" fontId="6" fillId="10" borderId="0" xfId="0" applyNumberFormat="1" applyFont="1" applyFill="1"/>
    <xf numFmtId="4" fontId="10" fillId="7" borderId="0" xfId="0" applyNumberFormat="1" applyFont="1" applyFill="1"/>
    <xf numFmtId="4" fontId="10" fillId="0" borderId="0" xfId="0" applyNumberFormat="1" applyFont="1" applyBorder="1"/>
    <xf numFmtId="4" fontId="10" fillId="0" borderId="0" xfId="0" applyNumberFormat="1" applyFont="1"/>
    <xf numFmtId="4" fontId="1" fillId="8" borderId="0" xfId="0" applyNumberFormat="1" applyFont="1" applyFill="1" applyBorder="1"/>
    <xf numFmtId="4" fontId="1" fillId="12" borderId="0" xfId="0" applyNumberFormat="1" applyFont="1" applyFill="1" applyBorder="1"/>
    <xf numFmtId="0" fontId="1" fillId="10" borderId="0" xfId="0" applyFont="1" applyFill="1" applyBorder="1"/>
    <xf numFmtId="4" fontId="1" fillId="10" borderId="0" xfId="0" applyNumberFormat="1" applyFont="1" applyFill="1" applyBorder="1"/>
    <xf numFmtId="0" fontId="0" fillId="12" borderId="0" xfId="0" applyFill="1" applyBorder="1"/>
    <xf numFmtId="4" fontId="0" fillId="12" borderId="0" xfId="0" applyNumberFormat="1" applyFill="1" applyBorder="1"/>
    <xf numFmtId="4" fontId="0" fillId="12" borderId="0" xfId="0" applyNumberFormat="1" applyFill="1"/>
    <xf numFmtId="0" fontId="6" fillId="13" borderId="0" xfId="0" applyFont="1" applyFill="1" applyBorder="1"/>
    <xf numFmtId="0" fontId="0" fillId="13" borderId="0" xfId="0" applyFill="1" applyBorder="1"/>
    <xf numFmtId="4" fontId="0" fillId="13" borderId="0" xfId="0" applyNumberFormat="1" applyFill="1" applyBorder="1"/>
    <xf numFmtId="4" fontId="0" fillId="13" borderId="0" xfId="0" applyNumberFormat="1" applyFill="1"/>
    <xf numFmtId="0" fontId="0" fillId="11" borderId="0" xfId="0" applyFill="1" applyBorder="1"/>
    <xf numFmtId="4" fontId="6" fillId="11" borderId="0" xfId="0" applyNumberFormat="1" applyFont="1" applyFill="1" applyBorder="1"/>
    <xf numFmtId="4" fontId="1" fillId="9" borderId="0" xfId="0" applyNumberFormat="1" applyFont="1" applyFill="1" applyBorder="1"/>
    <xf numFmtId="49" fontId="11" fillId="0" borderId="0" xfId="0" applyNumberFormat="1" applyFont="1"/>
    <xf numFmtId="49" fontId="5" fillId="0" borderId="0" xfId="0" applyNumberFormat="1" applyFont="1"/>
    <xf numFmtId="4" fontId="3" fillId="0" borderId="0" xfId="0" applyNumberFormat="1" applyFont="1"/>
    <xf numFmtId="4" fontId="10" fillId="0" borderId="0" xfId="0" applyNumberFormat="1" applyFont="1" applyAlignment="1">
      <alignment horizontal="center"/>
    </xf>
    <xf numFmtId="4" fontId="0" fillId="11" borderId="0" xfId="0" applyNumberFormat="1" applyFill="1" applyBorder="1"/>
    <xf numFmtId="4" fontId="4" fillId="0" borderId="0" xfId="0" applyNumberFormat="1" applyFont="1" applyAlignment="1">
      <alignment horizontal="center"/>
    </xf>
    <xf numFmtId="4" fontId="0" fillId="2" borderId="0" xfId="0" applyNumberFormat="1" applyFill="1"/>
    <xf numFmtId="4" fontId="4" fillId="0" borderId="0" xfId="0" applyNumberFormat="1" applyFont="1" applyFill="1" applyAlignment="1">
      <alignment horizontal="center"/>
    </xf>
    <xf numFmtId="49" fontId="5" fillId="0" borderId="0" xfId="0" applyNumberFormat="1" applyFont="1" applyBorder="1"/>
    <xf numFmtId="0" fontId="8" fillId="0" borderId="0" xfId="0" applyFont="1" applyBorder="1"/>
    <xf numFmtId="49" fontId="6" fillId="0" borderId="0" xfId="0" applyNumberFormat="1" applyFont="1" applyBorder="1"/>
    <xf numFmtId="49" fontId="6" fillId="0" borderId="0" xfId="0" applyNumberFormat="1" applyFont="1" applyFill="1" applyBorder="1"/>
    <xf numFmtId="4" fontId="6" fillId="0" borderId="0" xfId="0" applyNumberFormat="1" applyFont="1" applyBorder="1" applyAlignment="1">
      <alignment horizontal="center"/>
    </xf>
    <xf numFmtId="0" fontId="18" fillId="0" borderId="0" xfId="0" applyFont="1"/>
    <xf numFmtId="4" fontId="18" fillId="0" borderId="0" xfId="0" applyNumberFormat="1" applyFont="1"/>
    <xf numFmtId="4" fontId="1" fillId="2" borderId="0" xfId="0" applyNumberFormat="1" applyFont="1" applyFill="1"/>
    <xf numFmtId="0" fontId="3" fillId="0" borderId="0" xfId="4" applyFont="1" applyAlignment="1"/>
    <xf numFmtId="0" fontId="1" fillId="0" borderId="0" xfId="0" applyFont="1" applyFill="1"/>
    <xf numFmtId="4" fontId="12" fillId="0" borderId="0" xfId="0" applyNumberFormat="1" applyFont="1"/>
    <xf numFmtId="0" fontId="12" fillId="0" borderId="0" xfId="0" applyFont="1" applyFill="1"/>
    <xf numFmtId="4" fontId="1" fillId="0" borderId="0" xfId="0" applyNumberFormat="1" applyFont="1" applyAlignment="1">
      <alignment horizontal="right"/>
    </xf>
    <xf numFmtId="0" fontId="4" fillId="0" borderId="0" xfId="4" applyFont="1" applyBorder="1"/>
    <xf numFmtId="0" fontId="6" fillId="0" borderId="0" xfId="4" applyFont="1"/>
    <xf numFmtId="4" fontId="4" fillId="0" borderId="0" xfId="4" applyNumberFormat="1" applyFont="1"/>
    <xf numFmtId="4" fontId="1" fillId="0" borderId="0" xfId="4" applyNumberFormat="1"/>
    <xf numFmtId="0" fontId="6" fillId="0" borderId="4" xfId="4" applyFont="1" applyBorder="1"/>
    <xf numFmtId="4" fontId="6" fillId="0" borderId="4" xfId="4" applyNumberFormat="1" applyFont="1" applyBorder="1"/>
    <xf numFmtId="0" fontId="6" fillId="0" borderId="0" xfId="4" applyFont="1" applyBorder="1"/>
    <xf numFmtId="4" fontId="1" fillId="0" borderId="0" xfId="4" applyNumberFormat="1" applyBorder="1"/>
    <xf numFmtId="4" fontId="4" fillId="0" borderId="0" xfId="4" applyNumberFormat="1" applyFont="1" applyBorder="1"/>
    <xf numFmtId="49" fontId="10" fillId="0" borderId="0" xfId="0" applyNumberFormat="1" applyFont="1" applyAlignment="1">
      <alignment horizontal="center"/>
    </xf>
    <xf numFmtId="4" fontId="1" fillId="2" borderId="0" xfId="0" applyNumberFormat="1" applyFont="1" applyFill="1" applyBorder="1"/>
    <xf numFmtId="4" fontId="4" fillId="2" borderId="0" xfId="0" applyNumberFormat="1" applyFont="1" applyFill="1" applyBorder="1"/>
    <xf numFmtId="0" fontId="6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3" xfId="0" applyBorder="1" applyAlignment="1"/>
    <xf numFmtId="4" fontId="1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3" fillId="0" borderId="0" xfId="0" applyFont="1" applyBorder="1"/>
    <xf numFmtId="4" fontId="4" fillId="0" borderId="0" xfId="0" applyNumberFormat="1" applyFont="1" applyAlignment="1"/>
    <xf numFmtId="0" fontId="4" fillId="0" borderId="0" xfId="0" applyFont="1" applyAlignment="1"/>
    <xf numFmtId="4" fontId="7" fillId="0" borderId="0" xfId="0" applyNumberFormat="1" applyFont="1" applyFill="1"/>
    <xf numFmtId="4" fontId="7" fillId="4" borderId="0" xfId="0" applyNumberFormat="1" applyFont="1" applyFill="1"/>
    <xf numFmtId="0" fontId="10" fillId="0" borderId="0" xfId="0" applyFont="1" applyFill="1"/>
    <xf numFmtId="4" fontId="0" fillId="2" borderId="0" xfId="0" applyNumberFormat="1" applyFill="1" applyBorder="1"/>
    <xf numFmtId="0" fontId="9" fillId="2" borderId="0" xfId="0" applyFont="1" applyFill="1" applyBorder="1"/>
    <xf numFmtId="0" fontId="20" fillId="0" borderId="0" xfId="0" applyFont="1"/>
    <xf numFmtId="0" fontId="6" fillId="0" borderId="0" xfId="0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/>
    <xf numFmtId="44" fontId="3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11" borderId="0" xfId="0" applyFont="1" applyFill="1" applyBorder="1" applyAlignment="1"/>
    <xf numFmtId="0" fontId="0" fillId="0" borderId="0" xfId="0" applyAlignment="1"/>
    <xf numFmtId="0" fontId="1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2" applyFont="1" applyAlignment="1"/>
    <xf numFmtId="0" fontId="3" fillId="0" borderId="0" xfId="2" applyFont="1" applyAlignment="1">
      <alignment horizontal="center"/>
    </xf>
    <xf numFmtId="0" fontId="3" fillId="0" borderId="0" xfId="4" applyFont="1" applyAlignment="1"/>
    <xf numFmtId="0" fontId="3" fillId="0" borderId="0" xfId="4" applyFont="1" applyAlignment="1">
      <alignment horizontal="left"/>
    </xf>
  </cellXfs>
  <cellStyles count="6">
    <cellStyle name="Normalno" xfId="0" builtinId="0"/>
    <cellStyle name="Normalno 2" xfId="2"/>
    <cellStyle name="Normalno 2 2" xfId="4"/>
    <cellStyle name="Normalno 3" xfId="3"/>
    <cellStyle name="Obično_List7" xfId="5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0"/>
  <sheetViews>
    <sheetView tabSelected="1" topLeftCell="A1495" zoomScaleNormal="100" workbookViewId="0">
      <selection activeCell="H944" sqref="H944"/>
    </sheetView>
  </sheetViews>
  <sheetFormatPr defaultRowHeight="13.2" x14ac:dyDescent="0.25"/>
  <cols>
    <col min="1" max="1" width="6.33203125" customWidth="1"/>
    <col min="2" max="2" width="6.109375" customWidth="1"/>
    <col min="5" max="5" width="24.109375" customWidth="1"/>
    <col min="6" max="6" width="14.88671875" style="1" customWidth="1"/>
    <col min="7" max="7" width="1.6640625" hidden="1" customWidth="1"/>
    <col min="8" max="8" width="15.109375" customWidth="1"/>
    <col min="9" max="9" width="15" customWidth="1"/>
    <col min="10" max="10" width="13.44140625" customWidth="1"/>
    <col min="11" max="11" width="11.109375" customWidth="1"/>
    <col min="12" max="12" width="12.88671875" style="9" customWidth="1"/>
  </cols>
  <sheetData>
    <row r="1" spans="1:12" x14ac:dyDescent="0.25">
      <c r="B1" s="139" t="s">
        <v>271</v>
      </c>
      <c r="K1" s="16"/>
      <c r="L1" s="16"/>
    </row>
    <row r="2" spans="1:12" x14ac:dyDescent="0.25">
      <c r="A2" s="139" t="s">
        <v>761</v>
      </c>
      <c r="B2" s="9"/>
      <c r="C2" s="9"/>
      <c r="D2" s="9"/>
      <c r="E2" s="9"/>
      <c r="F2" s="10"/>
      <c r="G2" s="9"/>
      <c r="H2" s="9"/>
      <c r="I2" s="9"/>
      <c r="J2" s="9"/>
      <c r="K2" s="55"/>
      <c r="L2" s="55"/>
    </row>
    <row r="3" spans="1:12" x14ac:dyDescent="0.25">
      <c r="A3" s="9"/>
      <c r="B3" s="9"/>
      <c r="C3" s="9"/>
      <c r="D3" s="9"/>
      <c r="E3" s="9"/>
      <c r="F3" s="10"/>
      <c r="G3" s="9"/>
      <c r="H3" s="9"/>
      <c r="I3" s="9"/>
      <c r="J3" s="9"/>
      <c r="K3" s="55"/>
      <c r="L3" s="55"/>
    </row>
    <row r="4" spans="1:12" x14ac:dyDescent="0.25">
      <c r="A4" s="9"/>
      <c r="B4" s="9"/>
      <c r="C4" s="9"/>
      <c r="D4" s="9"/>
      <c r="E4" s="9"/>
      <c r="F4" s="10"/>
      <c r="G4" s="9"/>
      <c r="H4" s="9"/>
      <c r="I4" s="9"/>
      <c r="J4" s="9"/>
      <c r="K4" s="55"/>
      <c r="L4" s="55"/>
    </row>
    <row r="5" spans="1:12" ht="17.399999999999999" x14ac:dyDescent="0.3">
      <c r="A5" s="314" t="s">
        <v>612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</row>
    <row r="6" spans="1:12" ht="17.399999999999999" x14ac:dyDescent="0.3">
      <c r="A6" s="314" t="s">
        <v>613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</row>
    <row r="7" spans="1:12" ht="17.399999999999999" x14ac:dyDescent="0.3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138"/>
    </row>
    <row r="8" spans="1:12" ht="17.399999999999999" x14ac:dyDescent="0.3">
      <c r="A8" s="2"/>
      <c r="B8" s="2"/>
      <c r="C8" s="2"/>
      <c r="D8" s="2"/>
      <c r="E8" s="2"/>
      <c r="F8" s="262"/>
      <c r="G8" s="2"/>
      <c r="H8" s="2"/>
      <c r="I8" s="2"/>
      <c r="J8" s="2"/>
      <c r="K8" s="17"/>
      <c r="L8" s="17"/>
    </row>
    <row r="9" spans="1:12" s="3" customFormat="1" ht="17.399999999999999" x14ac:dyDescent="0.3">
      <c r="A9" s="4" t="s">
        <v>164</v>
      </c>
      <c r="B9" s="4"/>
      <c r="C9" s="4"/>
      <c r="D9" s="4"/>
      <c r="E9" s="4"/>
      <c r="F9" s="262"/>
      <c r="G9" s="2"/>
      <c r="H9" s="4"/>
      <c r="I9" s="4"/>
      <c r="J9" s="4"/>
      <c r="K9" s="61"/>
      <c r="L9" s="61"/>
    </row>
    <row r="10" spans="1:12" ht="13.8" x14ac:dyDescent="0.25">
      <c r="A10" s="319" t="s">
        <v>165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</row>
    <row r="11" spans="1:12" ht="13.8" x14ac:dyDescent="0.25">
      <c r="A11" s="97"/>
      <c r="B11" s="97"/>
      <c r="C11" s="97"/>
      <c r="D11" s="97"/>
      <c r="E11" s="97"/>
      <c r="F11" s="49"/>
      <c r="G11" s="97"/>
      <c r="H11" s="97"/>
      <c r="I11" s="293"/>
      <c r="J11" s="97"/>
      <c r="K11" s="97"/>
      <c r="L11" s="97"/>
    </row>
    <row r="12" spans="1:12" x14ac:dyDescent="0.25">
      <c r="B12" s="139" t="s">
        <v>767</v>
      </c>
      <c r="K12" s="16"/>
      <c r="L12" s="16"/>
    </row>
    <row r="13" spans="1:12" x14ac:dyDescent="0.25">
      <c r="A13" s="139" t="s">
        <v>766</v>
      </c>
      <c r="K13" s="16"/>
      <c r="L13" s="16"/>
    </row>
    <row r="14" spans="1:12" x14ac:dyDescent="0.25">
      <c r="A14" s="9"/>
      <c r="K14" s="16"/>
      <c r="L14" s="16"/>
    </row>
    <row r="15" spans="1:12" ht="15.6" x14ac:dyDescent="0.3">
      <c r="A15" s="4" t="s">
        <v>270</v>
      </c>
      <c r="K15" s="16"/>
      <c r="L15" s="16"/>
    </row>
    <row r="16" spans="1:12" x14ac:dyDescent="0.25">
      <c r="A16" s="9"/>
      <c r="K16" s="16"/>
      <c r="L16" s="16"/>
    </row>
    <row r="17" spans="1:12" ht="13.8" x14ac:dyDescent="0.25">
      <c r="A17" s="5"/>
      <c r="B17" s="319" t="s">
        <v>201</v>
      </c>
      <c r="C17" s="319"/>
      <c r="D17" s="319"/>
      <c r="E17" s="319"/>
      <c r="F17" s="49" t="s">
        <v>614</v>
      </c>
      <c r="G17" s="68"/>
      <c r="H17" s="74" t="s">
        <v>94</v>
      </c>
      <c r="I17" s="74" t="s">
        <v>210</v>
      </c>
      <c r="J17" s="74" t="s">
        <v>614</v>
      </c>
      <c r="K17" s="82" t="s">
        <v>75</v>
      </c>
      <c r="L17" s="5" t="s">
        <v>166</v>
      </c>
    </row>
    <row r="18" spans="1:12" ht="13.8" x14ac:dyDescent="0.25">
      <c r="A18" s="5"/>
      <c r="B18" s="5"/>
      <c r="C18" s="5"/>
      <c r="D18" s="5"/>
      <c r="E18" s="5"/>
      <c r="F18" s="49" t="s">
        <v>272</v>
      </c>
      <c r="G18" s="5"/>
      <c r="H18" s="74" t="s">
        <v>317</v>
      </c>
      <c r="I18" s="74" t="s">
        <v>317</v>
      </c>
      <c r="J18" s="74" t="s">
        <v>318</v>
      </c>
      <c r="K18" s="82" t="s">
        <v>696</v>
      </c>
      <c r="L18" s="5" t="s">
        <v>697</v>
      </c>
    </row>
    <row r="19" spans="1:12" ht="13.8" x14ac:dyDescent="0.25">
      <c r="A19" s="75"/>
      <c r="B19" s="75"/>
      <c r="C19" s="75"/>
      <c r="D19" s="75">
        <v>1</v>
      </c>
      <c r="E19" s="75"/>
      <c r="F19" s="290">
        <v>2</v>
      </c>
      <c r="G19" s="75"/>
      <c r="H19" s="76">
        <v>3</v>
      </c>
      <c r="I19" s="76">
        <v>4</v>
      </c>
      <c r="J19" s="76">
        <v>5</v>
      </c>
      <c r="K19" s="73">
        <v>6</v>
      </c>
      <c r="L19" s="73">
        <v>7</v>
      </c>
    </row>
    <row r="20" spans="1:12" ht="13.8" x14ac:dyDescent="0.25">
      <c r="A20" s="5">
        <v>6</v>
      </c>
      <c r="B20" s="317" t="s">
        <v>167</v>
      </c>
      <c r="C20" s="317"/>
      <c r="D20" s="317"/>
      <c r="E20" s="317"/>
      <c r="F20" s="77">
        <v>5826052.7800000003</v>
      </c>
      <c r="G20" s="77"/>
      <c r="H20" s="19">
        <v>7039825</v>
      </c>
      <c r="I20" s="19">
        <v>7039825</v>
      </c>
      <c r="J20" s="19">
        <v>7048096.2000000002</v>
      </c>
      <c r="K20" s="77">
        <f>(J20/I20)*100</f>
        <v>100.11749155696342</v>
      </c>
      <c r="L20" s="13">
        <f>(J20/F20)*100</f>
        <v>120.97549517908762</v>
      </c>
    </row>
    <row r="21" spans="1:12" ht="13.8" x14ac:dyDescent="0.25">
      <c r="A21" s="5">
        <v>7</v>
      </c>
      <c r="B21" s="317" t="s">
        <v>702</v>
      </c>
      <c r="C21" s="317"/>
      <c r="D21" s="317"/>
      <c r="E21" s="317"/>
      <c r="F21" s="77">
        <v>1908.53</v>
      </c>
      <c r="G21" s="77"/>
      <c r="H21" s="19">
        <v>3500</v>
      </c>
      <c r="I21" s="19">
        <v>3500</v>
      </c>
      <c r="J21" s="19">
        <v>2170.04</v>
      </c>
      <c r="K21" s="77">
        <f t="shared" ref="K21:K50" si="0">(J21/I21)*100</f>
        <v>62.001142857142852</v>
      </c>
      <c r="L21" s="13">
        <f t="shared" ref="L21:L50" si="1">(J21/F21)*100</f>
        <v>113.7021686847993</v>
      </c>
    </row>
    <row r="22" spans="1:12" ht="13.8" x14ac:dyDescent="0.25">
      <c r="A22" s="5"/>
      <c r="B22" s="5" t="s">
        <v>703</v>
      </c>
      <c r="C22" s="5"/>
      <c r="D22" s="5"/>
      <c r="E22" s="5"/>
      <c r="F22" s="77"/>
      <c r="G22" s="5"/>
      <c r="H22" s="54"/>
      <c r="I22" s="54"/>
      <c r="J22" s="54"/>
      <c r="K22" s="77"/>
      <c r="L22" s="13"/>
    </row>
    <row r="23" spans="1:12" ht="13.8" x14ac:dyDescent="0.25">
      <c r="A23" s="5"/>
      <c r="B23" s="5"/>
      <c r="C23" s="5" t="s">
        <v>249</v>
      </c>
      <c r="D23" s="5"/>
      <c r="E23" s="5"/>
      <c r="F23" s="77">
        <f>F20+F21</f>
        <v>5827961.3100000005</v>
      </c>
      <c r="G23" s="77">
        <f t="shared" ref="G23:J23" si="2">G20+G21</f>
        <v>0</v>
      </c>
      <c r="H23" s="77">
        <f t="shared" si="2"/>
        <v>7043325</v>
      </c>
      <c r="I23" s="77">
        <f t="shared" si="2"/>
        <v>7043325</v>
      </c>
      <c r="J23" s="77">
        <f t="shared" si="2"/>
        <v>7050266.2400000002</v>
      </c>
      <c r="K23" s="77">
        <f t="shared" si="0"/>
        <v>100.09855061352415</v>
      </c>
      <c r="L23" s="13">
        <f t="shared" si="1"/>
        <v>120.97311332356801</v>
      </c>
    </row>
    <row r="24" spans="1:12" ht="13.8" x14ac:dyDescent="0.25">
      <c r="A24" s="5"/>
      <c r="B24" s="5"/>
      <c r="C24" s="5"/>
      <c r="D24" s="5"/>
      <c r="E24" s="5"/>
      <c r="F24" s="77"/>
      <c r="G24" s="5"/>
      <c r="H24" s="54"/>
      <c r="I24" s="54"/>
      <c r="J24" s="54"/>
      <c r="K24" s="77"/>
      <c r="L24" s="13"/>
    </row>
    <row r="25" spans="1:12" ht="13.8" x14ac:dyDescent="0.25">
      <c r="A25" s="5">
        <v>3</v>
      </c>
      <c r="B25" s="317" t="s">
        <v>3</v>
      </c>
      <c r="C25" s="317"/>
      <c r="D25" s="317"/>
      <c r="E25" s="317"/>
      <c r="F25" s="77">
        <v>3348249.56</v>
      </c>
      <c r="G25" s="77"/>
      <c r="H25" s="19">
        <v>4049045</v>
      </c>
      <c r="I25" s="19">
        <v>4043045</v>
      </c>
      <c r="J25" s="19">
        <v>3973183.09</v>
      </c>
      <c r="K25" s="77">
        <f t="shared" si="0"/>
        <v>98.272047182259897</v>
      </c>
      <c r="L25" s="13">
        <f t="shared" si="1"/>
        <v>118.66448479425769</v>
      </c>
    </row>
    <row r="26" spans="1:12" ht="13.8" x14ac:dyDescent="0.25">
      <c r="A26" s="5">
        <v>4</v>
      </c>
      <c r="B26" s="317" t="s">
        <v>704</v>
      </c>
      <c r="C26" s="317"/>
      <c r="D26" s="317"/>
      <c r="E26" s="317"/>
      <c r="F26" s="77">
        <v>1904506.24</v>
      </c>
      <c r="G26" s="77"/>
      <c r="H26" s="19">
        <v>3388900</v>
      </c>
      <c r="I26" s="19">
        <v>3394900</v>
      </c>
      <c r="J26" s="19">
        <v>3382122.88</v>
      </c>
      <c r="K26" s="77">
        <f t="shared" si="0"/>
        <v>99.623637809655648</v>
      </c>
      <c r="L26" s="13">
        <f t="shared" si="1"/>
        <v>177.58528740761699</v>
      </c>
    </row>
    <row r="27" spans="1:12" ht="13.8" x14ac:dyDescent="0.25">
      <c r="A27" s="5"/>
      <c r="B27" s="5" t="s">
        <v>703</v>
      </c>
      <c r="C27" s="5"/>
      <c r="D27" s="5"/>
      <c r="E27" s="5"/>
      <c r="F27" s="77"/>
      <c r="G27" s="5"/>
      <c r="H27" s="54"/>
      <c r="I27" s="54"/>
      <c r="J27" s="54"/>
      <c r="K27" s="77"/>
      <c r="L27" s="13"/>
    </row>
    <row r="28" spans="1:12" ht="13.8" x14ac:dyDescent="0.25">
      <c r="A28" s="5"/>
      <c r="B28" s="5"/>
      <c r="C28" s="5" t="s">
        <v>250</v>
      </c>
      <c r="D28" s="5"/>
      <c r="E28" s="5"/>
      <c r="F28" s="77">
        <f>F25+F26</f>
        <v>5252755.8</v>
      </c>
      <c r="G28" s="77">
        <f t="shared" ref="G28:J28" si="3">G25+G26</f>
        <v>0</v>
      </c>
      <c r="H28" s="77">
        <f t="shared" si="3"/>
        <v>7437945</v>
      </c>
      <c r="I28" s="77">
        <f t="shared" si="3"/>
        <v>7437945</v>
      </c>
      <c r="J28" s="77">
        <f t="shared" si="3"/>
        <v>7355305.9699999997</v>
      </c>
      <c r="K28" s="77">
        <f t="shared" si="0"/>
        <v>98.888953467658069</v>
      </c>
      <c r="L28" s="13">
        <f t="shared" si="1"/>
        <v>140.02756362669669</v>
      </c>
    </row>
    <row r="29" spans="1:12" ht="13.8" x14ac:dyDescent="0.25">
      <c r="A29" s="5"/>
      <c r="B29" s="5"/>
      <c r="C29" s="5"/>
      <c r="D29" s="5"/>
      <c r="E29" s="5"/>
      <c r="F29" s="77"/>
      <c r="G29" s="5"/>
      <c r="H29" s="54"/>
      <c r="I29" s="54"/>
      <c r="J29" s="54"/>
      <c r="K29" s="77"/>
      <c r="L29" s="13"/>
    </row>
    <row r="30" spans="1:12" ht="13.8" x14ac:dyDescent="0.25">
      <c r="A30" s="5"/>
      <c r="B30" s="5"/>
      <c r="C30" s="5" t="s">
        <v>168</v>
      </c>
      <c r="D30" s="5"/>
      <c r="E30" s="5"/>
      <c r="F30" s="77">
        <f>F20+F21-F25-F26</f>
        <v>575205.51000000047</v>
      </c>
      <c r="G30" s="77">
        <f t="shared" ref="G30:J30" si="4">G20+G21-G25-G26</f>
        <v>0</v>
      </c>
      <c r="H30" s="77">
        <f t="shared" si="4"/>
        <v>-394620</v>
      </c>
      <c r="I30" s="77">
        <f t="shared" si="4"/>
        <v>-394620</v>
      </c>
      <c r="J30" s="77">
        <f t="shared" si="4"/>
        <v>-305039.72999999952</v>
      </c>
      <c r="K30" s="77">
        <f t="shared" si="0"/>
        <v>77.299612285236307</v>
      </c>
      <c r="L30" s="13">
        <f t="shared" si="1"/>
        <v>-53.031433930457183</v>
      </c>
    </row>
    <row r="31" spans="1:12" ht="13.8" x14ac:dyDescent="0.25">
      <c r="A31" s="5"/>
      <c r="B31" s="5"/>
      <c r="C31" s="5"/>
      <c r="D31" s="5"/>
      <c r="E31" s="5"/>
      <c r="F31" s="77"/>
      <c r="G31" s="5"/>
      <c r="H31" s="5"/>
      <c r="I31" s="5"/>
      <c r="J31" s="54"/>
      <c r="K31" s="77"/>
      <c r="L31" s="13"/>
    </row>
    <row r="32" spans="1:12" ht="13.8" x14ac:dyDescent="0.25">
      <c r="A32" s="5"/>
      <c r="B32" s="5"/>
      <c r="C32" s="5"/>
      <c r="D32" s="5"/>
      <c r="E32" s="5"/>
      <c r="F32" s="77"/>
      <c r="G32" s="5"/>
      <c r="H32" s="5"/>
      <c r="I32" s="5"/>
      <c r="J32" s="54"/>
      <c r="K32" s="77"/>
      <c r="L32" s="13"/>
    </row>
    <row r="33" spans="1:12" ht="13.8" x14ac:dyDescent="0.25">
      <c r="A33" s="273"/>
      <c r="B33" s="273"/>
      <c r="C33" s="273"/>
      <c r="D33" s="273"/>
      <c r="E33" s="273"/>
      <c r="F33" s="274"/>
      <c r="G33" s="273"/>
      <c r="H33" s="273"/>
      <c r="I33" s="273"/>
      <c r="J33" s="194"/>
      <c r="K33" s="77"/>
      <c r="L33" s="13"/>
    </row>
    <row r="34" spans="1:12" s="12" customFormat="1" ht="15.6" x14ac:dyDescent="0.3">
      <c r="A34" s="4" t="s">
        <v>251</v>
      </c>
      <c r="B34" s="4"/>
      <c r="C34" s="4"/>
      <c r="D34" s="4"/>
      <c r="E34" s="4"/>
      <c r="F34" s="6"/>
      <c r="G34" s="4"/>
      <c r="H34" s="4"/>
      <c r="I34" s="4"/>
      <c r="J34" s="61"/>
      <c r="K34" s="77"/>
      <c r="L34" s="13"/>
    </row>
    <row r="35" spans="1:12" s="139" customFormat="1" ht="13.8" x14ac:dyDescent="0.25">
      <c r="A35" s="5"/>
      <c r="B35" s="5"/>
      <c r="C35" s="5"/>
      <c r="D35" s="5"/>
      <c r="E35" s="5"/>
      <c r="F35" s="77"/>
      <c r="G35" s="5"/>
      <c r="H35" s="5"/>
      <c r="I35" s="5"/>
      <c r="J35" s="54"/>
      <c r="K35" s="77"/>
      <c r="L35" s="13"/>
    </row>
    <row r="36" spans="1:12" s="139" customFormat="1" ht="13.8" x14ac:dyDescent="0.25">
      <c r="A36" s="5"/>
      <c r="B36" s="5" t="s">
        <v>706</v>
      </c>
      <c r="C36" s="5"/>
      <c r="D36" s="5"/>
      <c r="E36" s="5"/>
      <c r="F36" s="77">
        <v>764153.34</v>
      </c>
      <c r="G36" s="77"/>
      <c r="H36" s="77">
        <v>1299358.8500000001</v>
      </c>
      <c r="I36" s="77">
        <v>1299358.8500000001</v>
      </c>
      <c r="J36" s="19">
        <v>1299358.8500000001</v>
      </c>
      <c r="K36" s="77">
        <f t="shared" si="0"/>
        <v>100</v>
      </c>
      <c r="L36" s="13">
        <f t="shared" si="1"/>
        <v>170.03901991712817</v>
      </c>
    </row>
    <row r="37" spans="1:12" s="139" customFormat="1" ht="13.8" x14ac:dyDescent="0.25">
      <c r="A37" s="5"/>
      <c r="B37" s="5" t="s">
        <v>705</v>
      </c>
      <c r="C37" s="5"/>
      <c r="D37" s="5"/>
      <c r="E37" s="5"/>
      <c r="F37" s="77"/>
      <c r="G37" s="77"/>
      <c r="H37" s="77"/>
      <c r="I37" s="77"/>
      <c r="J37" s="19"/>
      <c r="K37" s="77"/>
      <c r="L37" s="13"/>
    </row>
    <row r="38" spans="1:12" s="139" customFormat="1" ht="13.8" x14ac:dyDescent="0.25">
      <c r="A38" s="5"/>
      <c r="B38" s="5" t="s">
        <v>254</v>
      </c>
      <c r="C38" s="5"/>
      <c r="D38" s="5"/>
      <c r="E38" s="5"/>
      <c r="F38" s="77">
        <v>0</v>
      </c>
      <c r="G38" s="77"/>
      <c r="H38" s="77">
        <v>394620</v>
      </c>
      <c r="I38" s="77">
        <v>394620</v>
      </c>
      <c r="J38" s="19">
        <v>305039.73</v>
      </c>
      <c r="K38" s="77">
        <f t="shared" si="0"/>
        <v>77.299612285236435</v>
      </c>
      <c r="L38" s="13">
        <v>0</v>
      </c>
    </row>
    <row r="39" spans="1:12" s="139" customFormat="1" ht="13.8" x14ac:dyDescent="0.25">
      <c r="A39" s="5"/>
      <c r="B39" s="5" t="s">
        <v>255</v>
      </c>
      <c r="C39" s="5"/>
      <c r="D39" s="5"/>
      <c r="E39" s="5"/>
      <c r="F39" s="77"/>
      <c r="G39" s="5"/>
      <c r="H39" s="5"/>
      <c r="I39" s="5"/>
      <c r="J39" s="54"/>
      <c r="K39" s="77"/>
      <c r="L39" s="13"/>
    </row>
    <row r="40" spans="1:12" ht="13.8" x14ac:dyDescent="0.25">
      <c r="A40" s="5"/>
      <c r="B40" s="5"/>
      <c r="C40" s="5"/>
      <c r="D40" s="5"/>
      <c r="E40" s="5"/>
      <c r="F40" s="77"/>
      <c r="G40" s="5"/>
      <c r="H40" s="5"/>
      <c r="I40" s="5"/>
      <c r="J40" s="54"/>
      <c r="K40" s="77"/>
      <c r="L40" s="13"/>
    </row>
    <row r="41" spans="1:12" ht="13.8" x14ac:dyDescent="0.25">
      <c r="A41" s="5"/>
      <c r="B41" s="5"/>
      <c r="C41" s="5"/>
      <c r="D41" s="5"/>
      <c r="E41" s="5"/>
      <c r="F41" s="77"/>
      <c r="G41" s="5"/>
      <c r="H41" s="5"/>
      <c r="I41" s="5"/>
      <c r="J41" s="54"/>
      <c r="K41" s="77"/>
      <c r="L41" s="13"/>
    </row>
    <row r="42" spans="1:12" ht="15.6" x14ac:dyDescent="0.3">
      <c r="A42" s="4" t="s">
        <v>256</v>
      </c>
      <c r="B42" s="4"/>
      <c r="C42" s="4"/>
      <c r="D42" s="4"/>
      <c r="E42" s="4"/>
      <c r="F42" s="77"/>
      <c r="G42" s="5"/>
      <c r="H42" s="5"/>
      <c r="I42" s="5"/>
      <c r="J42" s="54"/>
      <c r="K42" s="77"/>
      <c r="L42" s="13"/>
    </row>
    <row r="43" spans="1:12" ht="13.8" x14ac:dyDescent="0.25">
      <c r="A43" s="5"/>
      <c r="B43" s="5"/>
      <c r="C43" s="5"/>
      <c r="D43" s="5"/>
      <c r="E43" s="5"/>
      <c r="F43" s="77"/>
      <c r="G43" s="5"/>
      <c r="H43" s="5"/>
      <c r="I43" s="5"/>
      <c r="J43" s="54"/>
      <c r="K43" s="77"/>
      <c r="L43" s="13"/>
    </row>
    <row r="44" spans="1:12" ht="13.8" x14ac:dyDescent="0.25">
      <c r="A44" s="5">
        <v>8</v>
      </c>
      <c r="B44" s="5" t="s">
        <v>707</v>
      </c>
      <c r="C44" s="5"/>
      <c r="D44" s="5"/>
      <c r="E44" s="5"/>
      <c r="F44" s="77">
        <v>0</v>
      </c>
      <c r="G44" s="77"/>
      <c r="H44" s="77">
        <v>0</v>
      </c>
      <c r="I44" s="77">
        <v>0</v>
      </c>
      <c r="J44" s="19">
        <v>0</v>
      </c>
      <c r="K44" s="77">
        <v>0</v>
      </c>
      <c r="L44" s="13">
        <v>0</v>
      </c>
    </row>
    <row r="45" spans="1:12" ht="13.8" x14ac:dyDescent="0.25">
      <c r="A45" s="5">
        <v>5</v>
      </c>
      <c r="B45" s="5" t="s">
        <v>257</v>
      </c>
      <c r="C45" s="5"/>
      <c r="D45" s="5"/>
      <c r="E45" s="5"/>
      <c r="F45" s="77">
        <v>40000</v>
      </c>
      <c r="G45" s="77"/>
      <c r="H45" s="77">
        <v>0</v>
      </c>
      <c r="I45" s="77">
        <v>0</v>
      </c>
      <c r="J45" s="19">
        <v>0</v>
      </c>
      <c r="K45" s="77">
        <v>0</v>
      </c>
      <c r="L45" s="13">
        <f t="shared" si="1"/>
        <v>0</v>
      </c>
    </row>
    <row r="46" spans="1:12" ht="13.8" x14ac:dyDescent="0.25">
      <c r="A46" s="5"/>
      <c r="B46" s="5" t="s">
        <v>258</v>
      </c>
      <c r="C46" s="5"/>
      <c r="D46" s="5"/>
      <c r="E46" s="5"/>
      <c r="F46" s="77"/>
      <c r="G46" s="5"/>
      <c r="H46" s="5"/>
      <c r="I46" s="5"/>
      <c r="J46" s="54"/>
      <c r="K46" s="77"/>
      <c r="L46" s="13"/>
    </row>
    <row r="47" spans="1:12" ht="13.8" x14ac:dyDescent="0.25">
      <c r="A47" s="5"/>
      <c r="B47" s="5"/>
      <c r="C47" s="5"/>
      <c r="D47" s="5"/>
      <c r="E47" s="5"/>
      <c r="F47" s="77"/>
      <c r="G47" s="5"/>
      <c r="H47" s="5"/>
      <c r="I47" s="5"/>
      <c r="J47" s="54"/>
      <c r="K47" s="77"/>
      <c r="L47" s="13"/>
    </row>
    <row r="48" spans="1:12" ht="13.8" x14ac:dyDescent="0.25">
      <c r="A48" s="5"/>
      <c r="B48" s="5"/>
      <c r="C48" s="5" t="s">
        <v>259</v>
      </c>
      <c r="D48" s="5"/>
      <c r="E48" s="5"/>
      <c r="F48" s="77">
        <v>0</v>
      </c>
      <c r="G48" s="77"/>
      <c r="H48" s="77">
        <v>0</v>
      </c>
      <c r="I48" s="77">
        <v>0</v>
      </c>
      <c r="J48" s="19">
        <v>0</v>
      </c>
      <c r="K48" s="77">
        <v>0</v>
      </c>
      <c r="L48" s="13">
        <v>0</v>
      </c>
    </row>
    <row r="49" spans="1:12" ht="13.8" x14ac:dyDescent="0.25">
      <c r="A49" s="5"/>
      <c r="B49" s="5"/>
      <c r="C49" s="5"/>
      <c r="D49" s="5"/>
      <c r="E49" s="5"/>
      <c r="F49" s="77"/>
      <c r="G49" s="5"/>
      <c r="H49" s="5"/>
      <c r="I49" s="5"/>
      <c r="J49" s="54"/>
      <c r="K49" s="77"/>
      <c r="L49" s="13"/>
    </row>
    <row r="50" spans="1:12" s="139" customFormat="1" ht="13.8" x14ac:dyDescent="0.25">
      <c r="A50" s="5"/>
      <c r="B50" s="5" t="s">
        <v>260</v>
      </c>
      <c r="C50" s="5"/>
      <c r="D50" s="5"/>
      <c r="E50" s="5"/>
      <c r="F50" s="77">
        <v>1299358.8500000001</v>
      </c>
      <c r="G50" s="77">
        <f t="shared" ref="G50" si="5">G30+G36-G45</f>
        <v>0</v>
      </c>
      <c r="H50" s="77">
        <v>904738.85</v>
      </c>
      <c r="I50" s="77">
        <v>904738.85</v>
      </c>
      <c r="J50" s="77">
        <v>994319.12</v>
      </c>
      <c r="K50" s="77">
        <f t="shared" si="0"/>
        <v>109.90122950948773</v>
      </c>
      <c r="L50" s="13">
        <f t="shared" si="1"/>
        <v>76.523827116735305</v>
      </c>
    </row>
    <row r="51" spans="1:12" s="139" customFormat="1" ht="13.8" x14ac:dyDescent="0.25">
      <c r="A51" s="5"/>
      <c r="B51" s="5" t="s">
        <v>261</v>
      </c>
      <c r="C51" s="5"/>
      <c r="D51" s="5"/>
      <c r="E51" s="5"/>
      <c r="F51" s="77"/>
      <c r="G51" s="5"/>
      <c r="H51" s="5"/>
      <c r="I51" s="5"/>
      <c r="J51" s="54"/>
      <c r="K51" s="77"/>
      <c r="L51" s="13"/>
    </row>
    <row r="52" spans="1:12" s="139" customFormat="1" ht="13.8" x14ac:dyDescent="0.25">
      <c r="A52" s="5"/>
      <c r="B52" s="5" t="s">
        <v>253</v>
      </c>
      <c r="C52" s="5"/>
      <c r="D52" s="5"/>
      <c r="E52" s="5"/>
      <c r="F52" s="77"/>
      <c r="G52" s="5"/>
      <c r="H52" s="5"/>
      <c r="I52" s="5"/>
      <c r="J52" s="54"/>
      <c r="K52" s="77"/>
      <c r="L52" s="13"/>
    </row>
    <row r="53" spans="1:12" ht="13.8" x14ac:dyDescent="0.25">
      <c r="A53" s="273"/>
      <c r="B53" s="273"/>
      <c r="C53" s="273"/>
      <c r="D53" s="273"/>
      <c r="E53" s="273"/>
      <c r="F53" s="274"/>
      <c r="G53" s="273"/>
      <c r="H53" s="273"/>
      <c r="I53" s="273"/>
      <c r="J53" s="194"/>
      <c r="K53" s="194"/>
      <c r="L53" s="274"/>
    </row>
    <row r="54" spans="1:12" ht="15.6" x14ac:dyDescent="0.3">
      <c r="A54" s="4"/>
      <c r="B54" s="4"/>
      <c r="C54" s="4"/>
      <c r="D54" s="4"/>
      <c r="E54" s="4"/>
      <c r="F54" s="80"/>
      <c r="G54" s="80"/>
      <c r="H54" s="12"/>
      <c r="I54" s="12"/>
      <c r="J54" s="80"/>
      <c r="K54" s="81"/>
      <c r="L54" s="81"/>
    </row>
    <row r="55" spans="1:12" ht="13.8" x14ac:dyDescent="0.25">
      <c r="A55" s="72"/>
      <c r="B55" s="72"/>
      <c r="C55" s="72"/>
      <c r="D55" s="72"/>
      <c r="E55" s="72"/>
      <c r="F55" s="49" t="s">
        <v>169</v>
      </c>
      <c r="G55" s="72"/>
      <c r="H55" s="72"/>
      <c r="I55" s="293"/>
      <c r="J55" s="72"/>
      <c r="K55" s="72"/>
      <c r="L55" s="72"/>
    </row>
    <row r="56" spans="1:12" ht="13.8" x14ac:dyDescent="0.25">
      <c r="A56" s="68"/>
      <c r="B56" s="68"/>
      <c r="C56" s="68"/>
      <c r="D56" s="68"/>
      <c r="E56" s="68"/>
      <c r="F56" s="49"/>
      <c r="G56" s="68"/>
      <c r="H56" s="68"/>
      <c r="I56" s="293"/>
      <c r="J56" s="68"/>
      <c r="K56" s="68"/>
      <c r="L56" s="68"/>
    </row>
    <row r="57" spans="1:12" x14ac:dyDescent="0.25">
      <c r="A57" s="3"/>
      <c r="B57" s="139" t="s">
        <v>530</v>
      </c>
      <c r="C57" s="3"/>
      <c r="D57" s="3"/>
      <c r="E57" s="3"/>
      <c r="F57" s="59"/>
      <c r="G57" s="59"/>
      <c r="H57" s="59"/>
      <c r="I57" s="59"/>
      <c r="J57" s="23"/>
      <c r="K57" s="23"/>
      <c r="L57" s="23"/>
    </row>
    <row r="58" spans="1:12" x14ac:dyDescent="0.25">
      <c r="A58" s="139" t="s">
        <v>762</v>
      </c>
      <c r="B58" s="139"/>
      <c r="C58" s="3"/>
      <c r="D58" s="3"/>
      <c r="E58" s="3"/>
      <c r="F58" s="59"/>
      <c r="G58" s="59"/>
      <c r="H58" s="59"/>
      <c r="I58" s="59"/>
      <c r="J58" s="23"/>
      <c r="K58" s="23"/>
      <c r="L58" s="23"/>
    </row>
    <row r="59" spans="1:12" x14ac:dyDescent="0.25">
      <c r="A59" s="9"/>
      <c r="B59" s="9"/>
      <c r="G59" s="1"/>
      <c r="H59" s="1"/>
      <c r="I59" s="1"/>
      <c r="J59" s="22"/>
      <c r="K59" s="22"/>
      <c r="L59" s="22"/>
    </row>
    <row r="60" spans="1:12" ht="15.6" x14ac:dyDescent="0.3">
      <c r="A60" s="4" t="s">
        <v>270</v>
      </c>
      <c r="B60" s="9"/>
      <c r="G60" s="1"/>
      <c r="H60" s="1"/>
      <c r="I60" s="1"/>
      <c r="J60" s="22"/>
      <c r="K60" s="22"/>
      <c r="L60" s="22"/>
    </row>
    <row r="61" spans="1:12" x14ac:dyDescent="0.25">
      <c r="G61" s="1"/>
      <c r="H61" s="1"/>
      <c r="I61" s="1"/>
      <c r="J61" s="22"/>
      <c r="K61" s="22"/>
      <c r="L61" s="22"/>
    </row>
    <row r="62" spans="1:12" x14ac:dyDescent="0.25">
      <c r="B62" s="3" t="s">
        <v>763</v>
      </c>
      <c r="C62" s="3"/>
      <c r="D62" s="3"/>
      <c r="E62" s="3"/>
      <c r="F62" s="59"/>
      <c r="G62" s="59"/>
      <c r="H62" s="59"/>
      <c r="I62" s="59"/>
      <c r="J62" s="23"/>
      <c r="K62" s="23"/>
      <c r="L62" s="23"/>
    </row>
    <row r="63" spans="1:12" x14ac:dyDescent="0.25">
      <c r="A63" s="3"/>
      <c r="B63" s="3"/>
      <c r="C63" s="3"/>
      <c r="D63" s="3"/>
      <c r="E63" s="3"/>
      <c r="F63" s="59"/>
      <c r="G63" s="59"/>
      <c r="H63" s="59"/>
      <c r="I63" s="59"/>
      <c r="J63" s="23"/>
      <c r="K63" s="23"/>
      <c r="L63" s="23"/>
    </row>
    <row r="64" spans="1:12" ht="15.6" x14ac:dyDescent="0.3">
      <c r="A64" s="14"/>
      <c r="B64" s="315" t="s">
        <v>171</v>
      </c>
      <c r="C64" s="315"/>
      <c r="D64" s="315"/>
      <c r="E64" s="14"/>
      <c r="F64" s="48" t="s">
        <v>156</v>
      </c>
      <c r="G64" s="14"/>
      <c r="H64" s="18" t="s">
        <v>95</v>
      </c>
      <c r="I64" s="18" t="s">
        <v>695</v>
      </c>
      <c r="J64" s="18" t="s">
        <v>130</v>
      </c>
      <c r="K64" s="11" t="s">
        <v>75</v>
      </c>
      <c r="L64" s="11" t="s">
        <v>75</v>
      </c>
    </row>
    <row r="65" spans="1:12" ht="15.6" x14ac:dyDescent="0.3">
      <c r="A65" s="14"/>
      <c r="B65" s="14"/>
      <c r="C65" s="14"/>
      <c r="D65" s="14"/>
      <c r="E65" s="14"/>
      <c r="F65" s="302" t="s">
        <v>615</v>
      </c>
      <c r="G65" s="303"/>
      <c r="H65" s="267" t="s">
        <v>317</v>
      </c>
      <c r="I65" s="267" t="s">
        <v>317</v>
      </c>
      <c r="J65" s="267" t="s">
        <v>616</v>
      </c>
      <c r="K65" s="295" t="s">
        <v>199</v>
      </c>
      <c r="L65" s="295" t="s">
        <v>698</v>
      </c>
    </row>
    <row r="66" spans="1:12" ht="13.8" x14ac:dyDescent="0.25">
      <c r="A66" s="86"/>
      <c r="B66" s="318" t="s">
        <v>172</v>
      </c>
      <c r="C66" s="318"/>
      <c r="D66" s="318"/>
      <c r="E66" s="86"/>
      <c r="F66" s="263" t="s">
        <v>173</v>
      </c>
      <c r="G66" s="86"/>
      <c r="H66" s="88" t="s">
        <v>174</v>
      </c>
      <c r="I66" s="88" t="s">
        <v>175</v>
      </c>
      <c r="J66" s="88" t="s">
        <v>176</v>
      </c>
      <c r="K66" s="87" t="s">
        <v>177</v>
      </c>
      <c r="L66" s="87" t="s">
        <v>200</v>
      </c>
    </row>
    <row r="67" spans="1:12" ht="13.8" x14ac:dyDescent="0.25">
      <c r="A67" s="5"/>
      <c r="B67" s="5" t="s">
        <v>47</v>
      </c>
      <c r="C67" s="5"/>
      <c r="D67" s="5"/>
      <c r="E67" s="5"/>
      <c r="F67" s="19">
        <f t="shared" ref="F67:G67" si="6">SUM(F68,F77,F104,F119,F130)</f>
        <v>5826052.8399999999</v>
      </c>
      <c r="G67" s="19">
        <f t="shared" si="6"/>
        <v>100000</v>
      </c>
      <c r="H67" s="19">
        <f>SUM(H68,H77,H104,H119,H130)</f>
        <v>7039825</v>
      </c>
      <c r="I67" s="19">
        <v>7039825</v>
      </c>
      <c r="J67" s="19">
        <f>SUM(J68,J77,J104,J119,J130)</f>
        <v>7048096.2000000002</v>
      </c>
      <c r="K67" s="19">
        <f>(J67/I67)*100</f>
        <v>100.11749155696342</v>
      </c>
      <c r="L67" s="19">
        <f>(J67/F67)*100</f>
        <v>120.9754939332133</v>
      </c>
    </row>
    <row r="68" spans="1:12" ht="13.8" x14ac:dyDescent="0.25">
      <c r="A68" s="5">
        <v>61</v>
      </c>
      <c r="B68" s="5" t="s">
        <v>48</v>
      </c>
      <c r="C68" s="5"/>
      <c r="D68" s="5"/>
      <c r="E68" s="5"/>
      <c r="F68" s="19">
        <f t="shared" ref="F68:G68" si="7">SUM(F69:F75)</f>
        <v>2689612.48</v>
      </c>
      <c r="G68" s="19">
        <f t="shared" si="7"/>
        <v>0</v>
      </c>
      <c r="H68" s="19">
        <f>SUM(H69:H75)</f>
        <v>3138500</v>
      </c>
      <c r="I68" s="19">
        <v>3138500</v>
      </c>
      <c r="J68" s="19">
        <f>SUM(J69:J75)</f>
        <v>3207801.5100000007</v>
      </c>
      <c r="K68" s="19">
        <f t="shared" ref="K68:K131" si="8">(J68/I68)*100</f>
        <v>102.2081092878764</v>
      </c>
      <c r="L68" s="19">
        <f t="shared" ref="L68:L131" si="9">(J68/F68)*100</f>
        <v>119.26630820808806</v>
      </c>
    </row>
    <row r="69" spans="1:12" x14ac:dyDescent="0.25">
      <c r="A69">
        <v>6111</v>
      </c>
      <c r="B69" t="s">
        <v>5</v>
      </c>
      <c r="F69" s="1">
        <v>568783.41</v>
      </c>
      <c r="G69" s="1"/>
      <c r="H69" s="22">
        <v>650000</v>
      </c>
      <c r="I69" s="22">
        <v>650000</v>
      </c>
      <c r="J69" s="22">
        <v>654220.55000000005</v>
      </c>
      <c r="K69" s="195">
        <f t="shared" si="8"/>
        <v>100.64931538461539</v>
      </c>
      <c r="L69" s="195">
        <f t="shared" si="9"/>
        <v>115.02103234691742</v>
      </c>
    </row>
    <row r="70" spans="1:12" x14ac:dyDescent="0.25">
      <c r="A70">
        <v>6111</v>
      </c>
      <c r="B70" t="s">
        <v>274</v>
      </c>
      <c r="F70" s="1">
        <v>2067908.7</v>
      </c>
      <c r="G70" s="1"/>
      <c r="H70" s="22">
        <v>2400000</v>
      </c>
      <c r="I70" s="22">
        <v>2400000</v>
      </c>
      <c r="J70" s="22">
        <v>2453843.1</v>
      </c>
      <c r="K70" s="195">
        <f t="shared" si="8"/>
        <v>102.24346250000001</v>
      </c>
      <c r="L70" s="195">
        <f t="shared" si="9"/>
        <v>118.6630289818888</v>
      </c>
    </row>
    <row r="71" spans="1:12" x14ac:dyDescent="0.25">
      <c r="B71" s="139"/>
      <c r="G71" s="1"/>
      <c r="H71" s="22"/>
      <c r="I71" s="22"/>
      <c r="J71" s="22"/>
      <c r="K71" s="195"/>
      <c r="L71" s="195"/>
    </row>
    <row r="72" spans="1:12" x14ac:dyDescent="0.25">
      <c r="A72">
        <v>6131</v>
      </c>
      <c r="B72" t="s">
        <v>49</v>
      </c>
      <c r="F72" s="1">
        <v>656</v>
      </c>
      <c r="G72" s="1"/>
      <c r="H72" s="22">
        <v>3500</v>
      </c>
      <c r="I72" s="22">
        <v>3500</v>
      </c>
      <c r="J72" s="22">
        <v>3456</v>
      </c>
      <c r="K72" s="195">
        <f t="shared" si="8"/>
        <v>98.742857142857147</v>
      </c>
      <c r="L72" s="195">
        <f t="shared" si="9"/>
        <v>526.82926829268297</v>
      </c>
    </row>
    <row r="73" spans="1:12" x14ac:dyDescent="0.25">
      <c r="A73">
        <v>6134</v>
      </c>
      <c r="B73" t="s">
        <v>50</v>
      </c>
      <c r="F73" s="1">
        <v>40916</v>
      </c>
      <c r="G73" s="1"/>
      <c r="H73" s="22">
        <v>75000</v>
      </c>
      <c r="I73" s="22">
        <v>75000</v>
      </c>
      <c r="J73" s="22">
        <v>86512.18</v>
      </c>
      <c r="K73" s="195">
        <f t="shared" si="8"/>
        <v>115.34957333333334</v>
      </c>
      <c r="L73" s="195">
        <f t="shared" si="9"/>
        <v>211.43850816306576</v>
      </c>
    </row>
    <row r="74" spans="1:12" x14ac:dyDescent="0.25">
      <c r="A74">
        <v>6142</v>
      </c>
      <c r="B74" t="s">
        <v>51</v>
      </c>
      <c r="F74" s="1">
        <v>10208.370000000001</v>
      </c>
      <c r="G74" s="1"/>
      <c r="H74" s="22">
        <v>10000</v>
      </c>
      <c r="I74" s="22">
        <v>10000</v>
      </c>
      <c r="J74" s="22">
        <v>9769.68</v>
      </c>
      <c r="K74" s="195">
        <f t="shared" si="8"/>
        <v>97.69680000000001</v>
      </c>
      <c r="L74" s="195">
        <f t="shared" si="9"/>
        <v>95.702644006829686</v>
      </c>
    </row>
    <row r="75" spans="1:12" x14ac:dyDescent="0.25">
      <c r="A75">
        <v>6145</v>
      </c>
      <c r="B75" t="s">
        <v>52</v>
      </c>
      <c r="F75" s="1">
        <v>1140</v>
      </c>
      <c r="G75" s="1"/>
      <c r="H75" s="22">
        <v>0</v>
      </c>
      <c r="I75" s="22">
        <v>0</v>
      </c>
      <c r="J75" s="22">
        <v>0</v>
      </c>
      <c r="K75" s="195">
        <v>0</v>
      </c>
      <c r="L75" s="195">
        <f t="shared" si="9"/>
        <v>0</v>
      </c>
    </row>
    <row r="76" spans="1:12" s="89" customFormat="1" ht="13.8" x14ac:dyDescent="0.25">
      <c r="A76"/>
      <c r="B76"/>
      <c r="C76"/>
      <c r="D76"/>
      <c r="E76"/>
      <c r="F76" s="1"/>
      <c r="G76"/>
      <c r="H76" s="16"/>
      <c r="I76" s="16"/>
      <c r="J76" s="16"/>
      <c r="K76" s="195"/>
      <c r="L76" s="195"/>
    </row>
    <row r="77" spans="1:12" ht="13.8" x14ac:dyDescent="0.25">
      <c r="A77" s="5">
        <v>63</v>
      </c>
      <c r="B77" s="5" t="s">
        <v>320</v>
      </c>
      <c r="C77" s="5"/>
      <c r="D77" s="5"/>
      <c r="E77" s="5"/>
      <c r="F77" s="19">
        <f t="shared" ref="F77:G77" si="10">F79+F92+F94+F96</f>
        <v>1389747.5399999998</v>
      </c>
      <c r="G77" s="19">
        <f t="shared" si="10"/>
        <v>100000</v>
      </c>
      <c r="H77" s="19">
        <f>H79+H92+H94+H96</f>
        <v>2298225</v>
      </c>
      <c r="I77" s="19">
        <v>2298225</v>
      </c>
      <c r="J77" s="19">
        <f>J79+J92+J94+J96</f>
        <v>2199741.2199999997</v>
      </c>
      <c r="K77" s="19">
        <f t="shared" si="8"/>
        <v>95.714789457080997</v>
      </c>
      <c r="L77" s="19">
        <f t="shared" si="9"/>
        <v>158.28351241406045</v>
      </c>
    </row>
    <row r="78" spans="1:12" ht="13.8" x14ac:dyDescent="0.25">
      <c r="A78" s="5"/>
      <c r="B78" s="5" t="s">
        <v>321</v>
      </c>
      <c r="C78" s="5"/>
      <c r="D78" s="5"/>
      <c r="E78" s="5"/>
      <c r="F78" s="19"/>
      <c r="G78" s="19"/>
      <c r="H78" s="19"/>
      <c r="I78" s="19"/>
      <c r="J78" s="19"/>
      <c r="K78" s="195"/>
      <c r="L78" s="195"/>
    </row>
    <row r="79" spans="1:12" ht="13.8" x14ac:dyDescent="0.25">
      <c r="A79" s="5">
        <v>633</v>
      </c>
      <c r="B79" s="5" t="s">
        <v>322</v>
      </c>
      <c r="C79" s="5"/>
      <c r="D79" s="5"/>
      <c r="E79" s="5"/>
      <c r="F79" s="19">
        <f t="shared" ref="F79:G79" si="11">SUM(F80:F91)</f>
        <v>1222653.92</v>
      </c>
      <c r="G79" s="19">
        <f t="shared" si="11"/>
        <v>0</v>
      </c>
      <c r="H79" s="19">
        <f>SUM(H80:H91)</f>
        <v>958425</v>
      </c>
      <c r="I79" s="19">
        <v>958425</v>
      </c>
      <c r="J79" s="19">
        <f>SUM(J80:J91)</f>
        <v>957049.05</v>
      </c>
      <c r="K79" s="19">
        <f t="shared" si="8"/>
        <v>99.856436340871753</v>
      </c>
      <c r="L79" s="19">
        <f t="shared" si="9"/>
        <v>78.276365400276163</v>
      </c>
    </row>
    <row r="80" spans="1:12" x14ac:dyDescent="0.25">
      <c r="A80">
        <v>6331</v>
      </c>
      <c r="B80" s="139" t="s">
        <v>336</v>
      </c>
      <c r="F80" s="1">
        <v>16150</v>
      </c>
      <c r="G80" s="1"/>
      <c r="H80" s="22">
        <v>13300</v>
      </c>
      <c r="I80" s="22">
        <v>13300</v>
      </c>
      <c r="J80" s="22">
        <v>13300</v>
      </c>
      <c r="K80" s="195">
        <f t="shared" si="8"/>
        <v>100</v>
      </c>
      <c r="L80" s="195">
        <f t="shared" si="9"/>
        <v>82.35294117647058</v>
      </c>
    </row>
    <row r="81" spans="1:12" x14ac:dyDescent="0.25">
      <c r="A81">
        <v>6331</v>
      </c>
      <c r="B81" s="139" t="s">
        <v>273</v>
      </c>
      <c r="F81" s="1">
        <v>2560</v>
      </c>
      <c r="G81" s="1"/>
      <c r="H81" s="22">
        <v>2000</v>
      </c>
      <c r="I81" s="22">
        <v>2000</v>
      </c>
      <c r="J81" s="22">
        <v>2240</v>
      </c>
      <c r="K81" s="195">
        <f t="shared" si="8"/>
        <v>112.00000000000001</v>
      </c>
      <c r="L81" s="195">
        <f t="shared" si="9"/>
        <v>87.5</v>
      </c>
    </row>
    <row r="82" spans="1:12" x14ac:dyDescent="0.25">
      <c r="A82">
        <v>6331</v>
      </c>
      <c r="B82" s="139" t="s">
        <v>617</v>
      </c>
      <c r="F82" s="1">
        <v>0</v>
      </c>
      <c r="G82" s="1"/>
      <c r="H82" s="22">
        <v>35000</v>
      </c>
      <c r="I82" s="22">
        <v>35000</v>
      </c>
      <c r="J82" s="22">
        <v>34183.050000000003</v>
      </c>
      <c r="K82" s="195">
        <f t="shared" si="8"/>
        <v>97.665857142857149</v>
      </c>
      <c r="L82" s="195">
        <v>0</v>
      </c>
    </row>
    <row r="83" spans="1:12" x14ac:dyDescent="0.25">
      <c r="A83">
        <v>6331</v>
      </c>
      <c r="B83" s="139" t="s">
        <v>618</v>
      </c>
      <c r="F83" s="1">
        <v>0</v>
      </c>
      <c r="G83" s="1"/>
      <c r="H83" s="22">
        <v>3125</v>
      </c>
      <c r="I83" s="22">
        <v>3125</v>
      </c>
      <c r="J83" s="22">
        <v>3125</v>
      </c>
      <c r="K83" s="195">
        <f t="shared" si="8"/>
        <v>100</v>
      </c>
      <c r="L83" s="195">
        <v>0</v>
      </c>
    </row>
    <row r="84" spans="1:12" x14ac:dyDescent="0.25">
      <c r="A84">
        <v>6332</v>
      </c>
      <c r="B84" s="139" t="s">
        <v>337</v>
      </c>
      <c r="F84" s="1">
        <v>317000</v>
      </c>
      <c r="G84" s="1"/>
      <c r="H84" s="22">
        <v>0</v>
      </c>
      <c r="I84" s="22">
        <v>0</v>
      </c>
      <c r="J84" s="22">
        <v>0</v>
      </c>
      <c r="K84" s="195">
        <v>0</v>
      </c>
      <c r="L84" s="195">
        <f t="shared" si="9"/>
        <v>0</v>
      </c>
    </row>
    <row r="85" spans="1:12" x14ac:dyDescent="0.25">
      <c r="A85">
        <v>6332</v>
      </c>
      <c r="B85" s="139" t="s">
        <v>708</v>
      </c>
      <c r="F85" s="1">
        <v>0</v>
      </c>
      <c r="G85" s="1"/>
      <c r="H85" s="22">
        <v>200000</v>
      </c>
      <c r="I85" s="22">
        <v>200000</v>
      </c>
      <c r="J85" s="22">
        <v>200000</v>
      </c>
      <c r="K85" s="195">
        <f t="shared" si="8"/>
        <v>100</v>
      </c>
      <c r="L85" s="195">
        <v>0</v>
      </c>
    </row>
    <row r="86" spans="1:12" x14ac:dyDescent="0.25">
      <c r="A86">
        <v>6332</v>
      </c>
      <c r="B86" s="139" t="s">
        <v>338</v>
      </c>
      <c r="F86" s="1">
        <v>185125</v>
      </c>
      <c r="G86" s="1"/>
      <c r="H86" s="22">
        <v>120000</v>
      </c>
      <c r="I86" s="22">
        <v>120000</v>
      </c>
      <c r="J86" s="22">
        <v>119875</v>
      </c>
      <c r="K86" s="195">
        <f t="shared" si="8"/>
        <v>99.895833333333329</v>
      </c>
      <c r="L86" s="195">
        <f t="shared" si="9"/>
        <v>64.753544902093182</v>
      </c>
    </row>
    <row r="87" spans="1:12" x14ac:dyDescent="0.25">
      <c r="A87">
        <v>6332</v>
      </c>
      <c r="B87" s="139" t="s">
        <v>339</v>
      </c>
      <c r="F87" s="1">
        <v>182711.97</v>
      </c>
      <c r="G87" s="1"/>
      <c r="H87" s="22">
        <v>223000</v>
      </c>
      <c r="I87" s="22">
        <v>223000</v>
      </c>
      <c r="J87" s="22">
        <v>222326</v>
      </c>
      <c r="K87" s="195">
        <f t="shared" si="8"/>
        <v>99.697757847533637</v>
      </c>
      <c r="L87" s="195">
        <f t="shared" si="9"/>
        <v>121.68113561470548</v>
      </c>
    </row>
    <row r="88" spans="1:12" x14ac:dyDescent="0.25">
      <c r="A88">
        <v>6332</v>
      </c>
      <c r="B88" s="139" t="s">
        <v>619</v>
      </c>
      <c r="F88" s="1">
        <v>120000</v>
      </c>
      <c r="G88" s="1"/>
      <c r="H88" s="22">
        <v>0</v>
      </c>
      <c r="I88" s="22">
        <v>0</v>
      </c>
      <c r="J88" s="22">
        <v>0</v>
      </c>
      <c r="K88" s="195">
        <v>0</v>
      </c>
      <c r="L88" s="195">
        <f t="shared" si="9"/>
        <v>0</v>
      </c>
    </row>
    <row r="89" spans="1:12" x14ac:dyDescent="0.25">
      <c r="A89">
        <v>6332</v>
      </c>
      <c r="B89" s="139" t="s">
        <v>340</v>
      </c>
      <c r="F89" s="1">
        <v>0</v>
      </c>
      <c r="G89" s="1"/>
      <c r="H89" s="22">
        <v>362000</v>
      </c>
      <c r="I89" s="22">
        <v>362000</v>
      </c>
      <c r="J89" s="22">
        <v>362000</v>
      </c>
      <c r="K89" s="195">
        <f t="shared" si="8"/>
        <v>100</v>
      </c>
      <c r="L89" s="195">
        <v>0</v>
      </c>
    </row>
    <row r="90" spans="1:12" x14ac:dyDescent="0.25">
      <c r="A90">
        <v>6332</v>
      </c>
      <c r="B90" s="139" t="s">
        <v>620</v>
      </c>
      <c r="F90" s="1">
        <v>314106.95</v>
      </c>
      <c r="G90" s="1"/>
      <c r="H90" s="22">
        <v>0</v>
      </c>
      <c r="I90" s="22">
        <v>0</v>
      </c>
      <c r="J90" s="22">
        <v>0</v>
      </c>
      <c r="K90" s="195">
        <v>0</v>
      </c>
      <c r="L90" s="195">
        <f t="shared" si="9"/>
        <v>0</v>
      </c>
    </row>
    <row r="91" spans="1:12" x14ac:dyDescent="0.25">
      <c r="A91">
        <v>6332</v>
      </c>
      <c r="B91" s="139" t="s">
        <v>621</v>
      </c>
      <c r="F91" s="1">
        <v>85000</v>
      </c>
      <c r="G91" s="1"/>
      <c r="H91" s="22">
        <v>0</v>
      </c>
      <c r="I91" s="22">
        <v>0</v>
      </c>
      <c r="J91" s="22">
        <v>0</v>
      </c>
      <c r="K91" s="195">
        <v>0</v>
      </c>
      <c r="L91" s="195">
        <f t="shared" si="9"/>
        <v>0</v>
      </c>
    </row>
    <row r="92" spans="1:12" s="5" customFormat="1" ht="13.8" x14ac:dyDescent="0.25">
      <c r="A92" s="5">
        <v>634</v>
      </c>
      <c r="B92" s="5" t="s">
        <v>323</v>
      </c>
      <c r="F92" s="19">
        <f t="shared" ref="F92:G92" si="12">F93</f>
        <v>70577.679999999993</v>
      </c>
      <c r="G92" s="19">
        <f t="shared" si="12"/>
        <v>0</v>
      </c>
      <c r="H92" s="19">
        <f>H93</f>
        <v>2800</v>
      </c>
      <c r="I92" s="19">
        <v>2800</v>
      </c>
      <c r="J92" s="19">
        <f>J93</f>
        <v>2796.9</v>
      </c>
      <c r="K92" s="19">
        <f t="shared" si="8"/>
        <v>99.88928571428572</v>
      </c>
      <c r="L92" s="19">
        <f t="shared" si="9"/>
        <v>3.9628675807989158</v>
      </c>
    </row>
    <row r="93" spans="1:12" x14ac:dyDescent="0.25">
      <c r="A93">
        <v>6341</v>
      </c>
      <c r="B93" s="139" t="s">
        <v>341</v>
      </c>
      <c r="F93" s="1">
        <v>70577.679999999993</v>
      </c>
      <c r="G93" s="1"/>
      <c r="H93" s="22">
        <v>2800</v>
      </c>
      <c r="I93" s="22">
        <v>2800</v>
      </c>
      <c r="J93" s="22">
        <v>2796.9</v>
      </c>
      <c r="K93" s="195">
        <f t="shared" si="8"/>
        <v>99.88928571428572</v>
      </c>
      <c r="L93" s="195">
        <f t="shared" si="9"/>
        <v>3.9628675807989158</v>
      </c>
    </row>
    <row r="94" spans="1:12" s="5" customFormat="1" ht="13.8" x14ac:dyDescent="0.25">
      <c r="A94" s="5">
        <v>635</v>
      </c>
      <c r="B94" s="5" t="s">
        <v>324</v>
      </c>
      <c r="F94" s="19">
        <f t="shared" ref="F94:G94" si="13">F95</f>
        <v>96515.94</v>
      </c>
      <c r="G94" s="19">
        <f t="shared" si="13"/>
        <v>0</v>
      </c>
      <c r="H94" s="19">
        <f>H95</f>
        <v>100000</v>
      </c>
      <c r="I94" s="19">
        <v>100000</v>
      </c>
      <c r="J94" s="19">
        <f>J95</f>
        <v>95154.37</v>
      </c>
      <c r="K94" s="19">
        <f t="shared" si="8"/>
        <v>95.15437</v>
      </c>
      <c r="L94" s="19">
        <f t="shared" si="9"/>
        <v>98.589279656811087</v>
      </c>
    </row>
    <row r="95" spans="1:12" x14ac:dyDescent="0.25">
      <c r="A95">
        <v>6351</v>
      </c>
      <c r="B95" s="139" t="s">
        <v>97</v>
      </c>
      <c r="F95" s="1">
        <v>96515.94</v>
      </c>
      <c r="G95" s="1"/>
      <c r="H95" s="22">
        <v>100000</v>
      </c>
      <c r="I95" s="22">
        <v>100000</v>
      </c>
      <c r="J95" s="22">
        <v>95154.37</v>
      </c>
      <c r="K95" s="195">
        <f t="shared" si="8"/>
        <v>95.15437</v>
      </c>
      <c r="L95" s="195">
        <f t="shared" si="9"/>
        <v>98.589279656811087</v>
      </c>
    </row>
    <row r="96" spans="1:12" s="3" customFormat="1" ht="13.8" x14ac:dyDescent="0.25">
      <c r="A96" s="5">
        <v>638</v>
      </c>
      <c r="B96" s="5" t="s">
        <v>325</v>
      </c>
      <c r="F96" s="19">
        <f t="shared" ref="F96:G96" si="14">SUM(F97:F102)</f>
        <v>0</v>
      </c>
      <c r="G96" s="19">
        <f t="shared" si="14"/>
        <v>100000</v>
      </c>
      <c r="H96" s="19">
        <f>SUM(H97:H102)</f>
        <v>1237000</v>
      </c>
      <c r="I96" s="19">
        <v>1237000</v>
      </c>
      <c r="J96" s="19">
        <f>SUM(J97:J102)</f>
        <v>1144740.8999999999</v>
      </c>
      <c r="K96" s="19">
        <f t="shared" si="8"/>
        <v>92.541705739692787</v>
      </c>
      <c r="L96" s="19">
        <v>0</v>
      </c>
    </row>
    <row r="97" spans="1:12" x14ac:dyDescent="0.25">
      <c r="A97">
        <v>6382</v>
      </c>
      <c r="B97" s="139" t="s">
        <v>326</v>
      </c>
      <c r="F97" s="1">
        <v>0</v>
      </c>
      <c r="G97" s="1"/>
      <c r="H97" s="22">
        <v>110000</v>
      </c>
      <c r="I97" s="22">
        <v>110000</v>
      </c>
      <c r="J97" s="22">
        <v>19548.37</v>
      </c>
      <c r="K97" s="195">
        <f t="shared" si="8"/>
        <v>17.771245454545454</v>
      </c>
      <c r="L97" s="195">
        <v>0</v>
      </c>
    </row>
    <row r="98" spans="1:12" x14ac:dyDescent="0.25">
      <c r="A98">
        <v>6382</v>
      </c>
      <c r="B98" s="139" t="s">
        <v>327</v>
      </c>
      <c r="F98" s="1">
        <v>0</v>
      </c>
      <c r="G98" s="1"/>
      <c r="H98" s="22">
        <v>957000</v>
      </c>
      <c r="I98" s="22">
        <v>957000</v>
      </c>
      <c r="J98" s="22">
        <v>956496.87</v>
      </c>
      <c r="K98" s="195">
        <f t="shared" si="8"/>
        <v>99.947426332288401</v>
      </c>
      <c r="L98" s="195">
        <v>0</v>
      </c>
    </row>
    <row r="99" spans="1:12" s="12" customFormat="1" ht="15" x14ac:dyDescent="0.25">
      <c r="A99" s="139">
        <v>6382</v>
      </c>
      <c r="B99" s="139" t="s">
        <v>328</v>
      </c>
      <c r="C99"/>
      <c r="D99"/>
      <c r="E99"/>
      <c r="F99" s="195">
        <v>0</v>
      </c>
      <c r="G99" s="195">
        <v>100000</v>
      </c>
      <c r="H99" s="195">
        <v>170000</v>
      </c>
      <c r="I99" s="195">
        <v>170000</v>
      </c>
      <c r="J99" s="195">
        <v>168695.66</v>
      </c>
      <c r="K99" s="195">
        <f t="shared" si="8"/>
        <v>99.232741176470597</v>
      </c>
      <c r="L99" s="195">
        <v>0</v>
      </c>
    </row>
    <row r="100" spans="1:12" x14ac:dyDescent="0.25">
      <c r="B100" s="139"/>
      <c r="G100" s="1"/>
      <c r="H100" s="22"/>
      <c r="I100" s="22"/>
      <c r="J100" s="22"/>
      <c r="K100" s="195"/>
      <c r="L100" s="195"/>
    </row>
    <row r="101" spans="1:12" hidden="1" x14ac:dyDescent="0.25">
      <c r="B101" s="139"/>
      <c r="G101" s="1"/>
      <c r="H101" s="22"/>
      <c r="I101" s="22"/>
      <c r="J101" s="22"/>
      <c r="K101" s="195"/>
      <c r="L101" s="195"/>
    </row>
    <row r="102" spans="1:12" hidden="1" x14ac:dyDescent="0.25">
      <c r="B102" s="139"/>
      <c r="G102" s="1"/>
      <c r="H102" s="22"/>
      <c r="I102" s="22"/>
      <c r="J102" s="22"/>
      <c r="K102" s="195"/>
      <c r="L102" s="195"/>
    </row>
    <row r="103" spans="1:12" x14ac:dyDescent="0.25">
      <c r="G103" s="1"/>
      <c r="H103" s="22"/>
      <c r="I103" s="22"/>
      <c r="J103" s="22"/>
      <c r="K103" s="195"/>
      <c r="L103" s="195"/>
    </row>
    <row r="104" spans="1:12" ht="13.8" x14ac:dyDescent="0.25">
      <c r="A104" s="5">
        <v>64</v>
      </c>
      <c r="B104" s="5" t="s">
        <v>53</v>
      </c>
      <c r="C104" s="5"/>
      <c r="D104" s="5"/>
      <c r="E104" s="5"/>
      <c r="F104" s="19">
        <f t="shared" ref="F104:G104" si="15">SUM(F105:F117)</f>
        <v>1113889.42</v>
      </c>
      <c r="G104" s="19">
        <f t="shared" si="15"/>
        <v>0</v>
      </c>
      <c r="H104" s="19">
        <f>SUM(H105:H117)</f>
        <v>903400</v>
      </c>
      <c r="I104" s="19">
        <v>903400</v>
      </c>
      <c r="J104" s="19">
        <f>SUM(J105:J117)</f>
        <v>944368.51</v>
      </c>
      <c r="K104" s="19">
        <f t="shared" si="8"/>
        <v>104.53492472880231</v>
      </c>
      <c r="L104" s="19">
        <f t="shared" si="9"/>
        <v>84.781172443490846</v>
      </c>
    </row>
    <row r="105" spans="1:12" x14ac:dyDescent="0.25">
      <c r="A105">
        <v>6413</v>
      </c>
      <c r="B105" s="9" t="s">
        <v>147</v>
      </c>
      <c r="F105" s="1">
        <v>0</v>
      </c>
      <c r="G105" s="1"/>
      <c r="H105" s="22">
        <v>100</v>
      </c>
      <c r="I105" s="22">
        <v>100</v>
      </c>
      <c r="J105" s="22">
        <v>0</v>
      </c>
      <c r="K105" s="195">
        <f t="shared" si="8"/>
        <v>0</v>
      </c>
      <c r="L105" s="195">
        <v>0</v>
      </c>
    </row>
    <row r="106" spans="1:12" x14ac:dyDescent="0.25">
      <c r="A106">
        <v>6413</v>
      </c>
      <c r="B106" s="25" t="s">
        <v>96</v>
      </c>
      <c r="F106" s="1">
        <v>49.21</v>
      </c>
      <c r="G106" s="1"/>
      <c r="H106" s="22">
        <v>100</v>
      </c>
      <c r="I106" s="22">
        <v>100</v>
      </c>
      <c r="J106" s="22">
        <v>14.59</v>
      </c>
      <c r="K106" s="195">
        <f t="shared" si="8"/>
        <v>14.59</v>
      </c>
      <c r="L106" s="195">
        <f t="shared" si="9"/>
        <v>29.648445437919118</v>
      </c>
    </row>
    <row r="107" spans="1:12" x14ac:dyDescent="0.25">
      <c r="A107">
        <v>6421</v>
      </c>
      <c r="B107" t="s">
        <v>66</v>
      </c>
      <c r="F107" s="1">
        <v>12424.94</v>
      </c>
      <c r="G107" s="1"/>
      <c r="H107" s="22">
        <v>0</v>
      </c>
      <c r="I107" s="22">
        <v>0</v>
      </c>
      <c r="J107" s="22">
        <v>0</v>
      </c>
      <c r="K107" s="195">
        <v>0</v>
      </c>
      <c r="L107" s="195">
        <f t="shared" si="9"/>
        <v>0</v>
      </c>
    </row>
    <row r="108" spans="1:12" x14ac:dyDescent="0.25">
      <c r="A108">
        <v>6421</v>
      </c>
      <c r="B108" t="s">
        <v>54</v>
      </c>
      <c r="F108" s="1">
        <v>11301</v>
      </c>
      <c r="G108" s="1"/>
      <c r="H108" s="22">
        <v>7000</v>
      </c>
      <c r="I108" s="22">
        <v>7000</v>
      </c>
      <c r="J108" s="22">
        <v>5695.5</v>
      </c>
      <c r="K108" s="195">
        <f t="shared" si="8"/>
        <v>81.364285714285714</v>
      </c>
      <c r="L108" s="195">
        <f t="shared" si="9"/>
        <v>50.398194850013276</v>
      </c>
    </row>
    <row r="109" spans="1:12" x14ac:dyDescent="0.25">
      <c r="A109">
        <v>6421</v>
      </c>
      <c r="B109" t="s">
        <v>123</v>
      </c>
      <c r="F109" s="1">
        <v>14405.17</v>
      </c>
      <c r="G109" s="1"/>
      <c r="H109" s="22">
        <v>15000</v>
      </c>
      <c r="I109" s="22">
        <v>15000</v>
      </c>
      <c r="J109" s="22">
        <v>14500</v>
      </c>
      <c r="K109" s="195">
        <f t="shared" si="8"/>
        <v>96.666666666666671</v>
      </c>
      <c r="L109" s="195">
        <f t="shared" si="9"/>
        <v>100.65830531677169</v>
      </c>
    </row>
    <row r="110" spans="1:12" x14ac:dyDescent="0.25">
      <c r="A110">
        <v>6422</v>
      </c>
      <c r="B110" s="139" t="s">
        <v>333</v>
      </c>
      <c r="F110" s="1">
        <v>78324</v>
      </c>
      <c r="G110" s="1"/>
      <c r="H110" s="22">
        <v>80000</v>
      </c>
      <c r="I110" s="22">
        <v>80000</v>
      </c>
      <c r="J110" s="22">
        <v>77246.350000000006</v>
      </c>
      <c r="K110" s="195">
        <f t="shared" si="8"/>
        <v>96.557937500000008</v>
      </c>
      <c r="L110" s="195">
        <f t="shared" si="9"/>
        <v>98.624112660231873</v>
      </c>
    </row>
    <row r="111" spans="1:12" x14ac:dyDescent="0.25">
      <c r="A111">
        <v>6422</v>
      </c>
      <c r="B111" s="139" t="s">
        <v>329</v>
      </c>
      <c r="F111" s="1">
        <v>5800</v>
      </c>
      <c r="G111" s="1"/>
      <c r="H111" s="22">
        <v>9000</v>
      </c>
      <c r="I111" s="22">
        <v>9000</v>
      </c>
      <c r="J111" s="22">
        <v>8450</v>
      </c>
      <c r="K111" s="195">
        <f t="shared" si="8"/>
        <v>93.888888888888886</v>
      </c>
      <c r="L111" s="195">
        <f t="shared" si="9"/>
        <v>145.68965517241378</v>
      </c>
    </row>
    <row r="112" spans="1:12" x14ac:dyDescent="0.25">
      <c r="A112">
        <v>6422</v>
      </c>
      <c r="B112" s="139" t="s">
        <v>60</v>
      </c>
      <c r="F112" s="1">
        <v>6790.07</v>
      </c>
      <c r="G112" s="1"/>
      <c r="H112" s="22">
        <v>3000</v>
      </c>
      <c r="I112" s="22">
        <v>3000</v>
      </c>
      <c r="J112" s="22">
        <v>2989.93</v>
      </c>
      <c r="K112" s="195">
        <f t="shared" si="8"/>
        <v>99.664333333333332</v>
      </c>
      <c r="L112" s="195">
        <f t="shared" si="9"/>
        <v>44.03386121203463</v>
      </c>
    </row>
    <row r="113" spans="1:12" x14ac:dyDescent="0.25">
      <c r="A113">
        <v>6422</v>
      </c>
      <c r="B113" s="139" t="s">
        <v>330</v>
      </c>
      <c r="F113" s="1">
        <v>731.01</v>
      </c>
      <c r="G113" s="1"/>
      <c r="H113" s="22">
        <v>800</v>
      </c>
      <c r="I113" s="22">
        <v>800</v>
      </c>
      <c r="J113" s="22">
        <v>731.01</v>
      </c>
      <c r="K113" s="195">
        <f t="shared" si="8"/>
        <v>91.376249999999999</v>
      </c>
      <c r="L113" s="195">
        <f t="shared" si="9"/>
        <v>100</v>
      </c>
    </row>
    <row r="114" spans="1:12" x14ac:dyDescent="0.25">
      <c r="A114">
        <v>6422</v>
      </c>
      <c r="B114" s="139" t="s">
        <v>331</v>
      </c>
      <c r="F114" s="215">
        <v>183.52</v>
      </c>
      <c r="H114" s="22">
        <v>200</v>
      </c>
      <c r="I114" s="22">
        <v>200</v>
      </c>
      <c r="J114" s="22">
        <v>29.7</v>
      </c>
      <c r="K114" s="195">
        <f t="shared" si="8"/>
        <v>14.85</v>
      </c>
      <c r="L114" s="195">
        <f t="shared" si="9"/>
        <v>16.183522231909329</v>
      </c>
    </row>
    <row r="115" spans="1:12" x14ac:dyDescent="0.25">
      <c r="A115">
        <v>6423</v>
      </c>
      <c r="B115" s="139" t="s">
        <v>69</v>
      </c>
      <c r="F115" s="1">
        <v>266.74</v>
      </c>
      <c r="H115" s="22">
        <v>100</v>
      </c>
      <c r="I115" s="22">
        <v>100</v>
      </c>
      <c r="J115" s="22">
        <v>11.4</v>
      </c>
      <c r="K115" s="195">
        <f t="shared" si="8"/>
        <v>11.4</v>
      </c>
      <c r="L115" s="195">
        <f t="shared" si="9"/>
        <v>4.2738246982079922</v>
      </c>
    </row>
    <row r="116" spans="1:12" x14ac:dyDescent="0.25">
      <c r="A116">
        <v>6423</v>
      </c>
      <c r="B116" s="139" t="s">
        <v>63</v>
      </c>
      <c r="F116" s="1">
        <v>945513.76</v>
      </c>
      <c r="H116" s="22">
        <v>750000</v>
      </c>
      <c r="I116" s="22">
        <v>750000</v>
      </c>
      <c r="J116" s="22">
        <v>796600.03</v>
      </c>
      <c r="K116" s="195">
        <f t="shared" si="8"/>
        <v>106.21333733333333</v>
      </c>
      <c r="L116" s="195">
        <f t="shared" si="9"/>
        <v>84.250495730490485</v>
      </c>
    </row>
    <row r="117" spans="1:12" x14ac:dyDescent="0.25">
      <c r="A117">
        <v>6423</v>
      </c>
      <c r="B117" s="139" t="s">
        <v>332</v>
      </c>
      <c r="F117" s="1">
        <v>38100</v>
      </c>
      <c r="H117" s="22">
        <v>38100</v>
      </c>
      <c r="I117" s="22">
        <v>38100</v>
      </c>
      <c r="J117" s="22">
        <v>38100</v>
      </c>
      <c r="K117" s="195">
        <f t="shared" si="8"/>
        <v>100</v>
      </c>
      <c r="L117" s="195">
        <f t="shared" si="9"/>
        <v>100</v>
      </c>
    </row>
    <row r="118" spans="1:12" x14ac:dyDescent="0.25">
      <c r="H118" s="22"/>
      <c r="I118" s="22"/>
      <c r="J118" s="22"/>
      <c r="K118" s="195"/>
      <c r="L118" s="195"/>
    </row>
    <row r="119" spans="1:12" ht="13.8" x14ac:dyDescent="0.25">
      <c r="A119" s="5">
        <v>65</v>
      </c>
      <c r="B119" s="5" t="s">
        <v>55</v>
      </c>
      <c r="C119" s="5"/>
      <c r="D119" s="5"/>
      <c r="E119" s="5"/>
      <c r="F119" s="19">
        <f t="shared" ref="F119:G119" si="16">SUM(F120:F128)</f>
        <v>630593.4</v>
      </c>
      <c r="G119" s="19">
        <f t="shared" si="16"/>
        <v>0</v>
      </c>
      <c r="H119" s="19">
        <f>SUM(H120:H128)</f>
        <v>696700</v>
      </c>
      <c r="I119" s="19">
        <v>696700</v>
      </c>
      <c r="J119" s="19">
        <f>SUM(J120:J128)</f>
        <v>692849.96000000008</v>
      </c>
      <c r="K119" s="19">
        <f t="shared" si="8"/>
        <v>99.447389120137814</v>
      </c>
      <c r="L119" s="19">
        <f t="shared" si="9"/>
        <v>109.87269451281921</v>
      </c>
    </row>
    <row r="120" spans="1:12" x14ac:dyDescent="0.25">
      <c r="A120">
        <v>6512</v>
      </c>
      <c r="B120" s="139" t="s">
        <v>275</v>
      </c>
      <c r="F120" s="1">
        <v>75709.38</v>
      </c>
      <c r="G120" s="1"/>
      <c r="H120" s="22">
        <v>90000</v>
      </c>
      <c r="I120" s="22">
        <v>90000</v>
      </c>
      <c r="J120" s="22">
        <v>86525</v>
      </c>
      <c r="K120" s="195">
        <f t="shared" si="8"/>
        <v>96.138888888888886</v>
      </c>
      <c r="L120" s="195">
        <f t="shared" si="9"/>
        <v>114.28570673805542</v>
      </c>
    </row>
    <row r="121" spans="1:12" x14ac:dyDescent="0.25">
      <c r="A121">
        <v>6522</v>
      </c>
      <c r="B121" s="139" t="s">
        <v>124</v>
      </c>
      <c r="F121" s="1">
        <v>7543.86</v>
      </c>
      <c r="G121" s="1"/>
      <c r="H121" s="22">
        <v>3500</v>
      </c>
      <c r="I121" s="22">
        <v>3500</v>
      </c>
      <c r="J121" s="22">
        <v>2987.4</v>
      </c>
      <c r="K121" s="195">
        <f t="shared" si="8"/>
        <v>85.354285714285709</v>
      </c>
      <c r="L121" s="195">
        <f t="shared" si="9"/>
        <v>39.600416762771317</v>
      </c>
    </row>
    <row r="122" spans="1:12" x14ac:dyDescent="0.25">
      <c r="A122">
        <v>6524</v>
      </c>
      <c r="B122" t="s">
        <v>57</v>
      </c>
      <c r="F122" s="1">
        <v>154948.28</v>
      </c>
      <c r="G122" s="1"/>
      <c r="H122" s="22">
        <v>272000</v>
      </c>
      <c r="I122" s="22">
        <v>272000</v>
      </c>
      <c r="J122" s="22">
        <v>271885.39</v>
      </c>
      <c r="K122" s="195">
        <f t="shared" si="8"/>
        <v>99.957863970588249</v>
      </c>
      <c r="L122" s="195">
        <f t="shared" si="9"/>
        <v>175.46847890147603</v>
      </c>
    </row>
    <row r="123" spans="1:12" x14ac:dyDescent="0.25">
      <c r="A123">
        <v>6531</v>
      </c>
      <c r="B123" s="139" t="s">
        <v>56</v>
      </c>
      <c r="F123" s="1">
        <v>3067.17</v>
      </c>
      <c r="G123" s="1"/>
      <c r="H123" s="22">
        <v>16000</v>
      </c>
      <c r="I123" s="22">
        <v>16000</v>
      </c>
      <c r="J123" s="22">
        <v>16374.82</v>
      </c>
      <c r="K123" s="195">
        <f t="shared" si="8"/>
        <v>102.342625</v>
      </c>
      <c r="L123" s="195">
        <f t="shared" si="9"/>
        <v>533.87389678433215</v>
      </c>
    </row>
    <row r="124" spans="1:12" x14ac:dyDescent="0.25">
      <c r="A124">
        <v>6532</v>
      </c>
      <c r="B124" s="139" t="s">
        <v>334</v>
      </c>
      <c r="F124" s="1">
        <v>130664.89</v>
      </c>
      <c r="G124" s="1"/>
      <c r="H124" s="22">
        <v>120000</v>
      </c>
      <c r="I124" s="22">
        <v>120000</v>
      </c>
      <c r="J124" s="22">
        <v>121360.42</v>
      </c>
      <c r="K124" s="195">
        <f t="shared" si="8"/>
        <v>101.13368333333332</v>
      </c>
      <c r="L124" s="195">
        <f t="shared" si="9"/>
        <v>92.879135320896069</v>
      </c>
    </row>
    <row r="125" spans="1:12" x14ac:dyDescent="0.25">
      <c r="A125">
        <v>6526</v>
      </c>
      <c r="B125" s="139" t="s">
        <v>58</v>
      </c>
      <c r="F125" s="1">
        <v>101039.29</v>
      </c>
      <c r="G125" s="1"/>
      <c r="H125" s="22">
        <v>40000</v>
      </c>
      <c r="I125" s="22">
        <v>40000</v>
      </c>
      <c r="J125" s="22">
        <v>39004.559999999998</v>
      </c>
      <c r="K125" s="195">
        <f t="shared" si="8"/>
        <v>97.511399999999995</v>
      </c>
      <c r="L125" s="195">
        <f t="shared" si="9"/>
        <v>38.60335914870344</v>
      </c>
    </row>
    <row r="126" spans="1:12" x14ac:dyDescent="0.25">
      <c r="A126">
        <v>6526</v>
      </c>
      <c r="B126" s="9" t="s">
        <v>98</v>
      </c>
      <c r="F126" s="1">
        <v>145250</v>
      </c>
      <c r="G126" s="1"/>
      <c r="H126" s="22">
        <v>150000</v>
      </c>
      <c r="I126" s="22">
        <v>150000</v>
      </c>
      <c r="J126" s="22">
        <v>147855</v>
      </c>
      <c r="K126" s="195">
        <f t="shared" si="8"/>
        <v>98.570000000000007</v>
      </c>
      <c r="L126" s="195">
        <f t="shared" si="9"/>
        <v>101.7934595524957</v>
      </c>
    </row>
    <row r="127" spans="1:12" x14ac:dyDescent="0.25">
      <c r="A127">
        <v>6531</v>
      </c>
      <c r="B127" s="139" t="s">
        <v>125</v>
      </c>
      <c r="F127" s="1">
        <v>76.680000000000007</v>
      </c>
      <c r="G127" s="1"/>
      <c r="H127" s="22">
        <v>200</v>
      </c>
      <c r="I127" s="22">
        <v>200</v>
      </c>
      <c r="J127" s="22">
        <v>41.46</v>
      </c>
      <c r="K127" s="195">
        <f t="shared" si="8"/>
        <v>20.73</v>
      </c>
      <c r="L127" s="195">
        <f t="shared" si="9"/>
        <v>54.06885758998434</v>
      </c>
    </row>
    <row r="128" spans="1:12" x14ac:dyDescent="0.25">
      <c r="A128">
        <v>6533</v>
      </c>
      <c r="B128" s="139" t="s">
        <v>91</v>
      </c>
      <c r="F128" s="1">
        <v>12293.85</v>
      </c>
      <c r="G128" s="1"/>
      <c r="H128" s="22">
        <v>5000</v>
      </c>
      <c r="I128" s="22">
        <v>5000</v>
      </c>
      <c r="J128" s="22">
        <v>6815.91</v>
      </c>
      <c r="K128" s="195">
        <f t="shared" si="8"/>
        <v>136.31819999999999</v>
      </c>
      <c r="L128" s="195">
        <f t="shared" si="9"/>
        <v>55.441623250649705</v>
      </c>
    </row>
    <row r="129" spans="1:12" x14ac:dyDescent="0.25">
      <c r="B129" s="139"/>
      <c r="G129" s="1"/>
      <c r="H129" s="22"/>
      <c r="I129" s="22"/>
      <c r="J129" s="22"/>
      <c r="K129" s="195"/>
      <c r="L129" s="195"/>
    </row>
    <row r="130" spans="1:12" ht="13.8" x14ac:dyDescent="0.25">
      <c r="A130" s="5">
        <v>66</v>
      </c>
      <c r="B130" s="5" t="s">
        <v>59</v>
      </c>
      <c r="C130" s="5"/>
      <c r="D130" s="5"/>
      <c r="E130" s="5"/>
      <c r="F130" s="19">
        <f>SUM(F131:F131)</f>
        <v>2210</v>
      </c>
      <c r="G130" s="19">
        <f>SUM(G131:G131)</f>
        <v>0</v>
      </c>
      <c r="H130" s="19">
        <f>SUM(H131:H132)</f>
        <v>3000</v>
      </c>
      <c r="I130" s="19">
        <v>3000</v>
      </c>
      <c r="J130" s="19">
        <f>SUM(J131:J132)</f>
        <v>3335</v>
      </c>
      <c r="K130" s="19">
        <f t="shared" si="8"/>
        <v>111.16666666666666</v>
      </c>
      <c r="L130" s="19">
        <f t="shared" si="9"/>
        <v>150.90497737556561</v>
      </c>
    </row>
    <row r="131" spans="1:12" x14ac:dyDescent="0.25">
      <c r="A131">
        <v>6615</v>
      </c>
      <c r="B131" s="139" t="s">
        <v>335</v>
      </c>
      <c r="F131" s="1">
        <v>2210</v>
      </c>
      <c r="G131" s="1"/>
      <c r="H131" s="22">
        <v>3000</v>
      </c>
      <c r="I131" s="22">
        <v>3000</v>
      </c>
      <c r="J131" s="22">
        <v>3335</v>
      </c>
      <c r="K131" s="195">
        <f t="shared" si="8"/>
        <v>111.16666666666666</v>
      </c>
      <c r="L131" s="195">
        <f t="shared" si="9"/>
        <v>150.90497737556561</v>
      </c>
    </row>
    <row r="132" spans="1:12" x14ac:dyDescent="0.25">
      <c r="H132" s="22"/>
      <c r="I132" s="22"/>
      <c r="J132" s="22"/>
      <c r="K132" s="195"/>
      <c r="L132" s="195"/>
    </row>
    <row r="133" spans="1:12" ht="15.6" x14ac:dyDescent="0.3">
      <c r="A133" s="4">
        <v>7</v>
      </c>
      <c r="B133" s="4" t="s">
        <v>61</v>
      </c>
      <c r="C133" s="4"/>
      <c r="D133" s="4"/>
      <c r="E133" s="4"/>
      <c r="F133" s="6"/>
      <c r="G133" s="4"/>
      <c r="H133" s="6"/>
      <c r="I133" s="6"/>
      <c r="J133" s="20"/>
      <c r="K133" s="195"/>
      <c r="L133" s="195"/>
    </row>
    <row r="134" spans="1:12" ht="13.8" x14ac:dyDescent="0.25">
      <c r="A134" s="5">
        <v>72</v>
      </c>
      <c r="B134" s="5" t="s">
        <v>146</v>
      </c>
      <c r="C134" s="5"/>
      <c r="D134" s="5"/>
      <c r="E134" s="5"/>
      <c r="F134" s="19">
        <f t="shared" ref="F134:G134" si="17">F135</f>
        <v>1908.53</v>
      </c>
      <c r="G134" s="19">
        <f t="shared" si="17"/>
        <v>0</v>
      </c>
      <c r="H134" s="19">
        <f>H135</f>
        <v>3500</v>
      </c>
      <c r="I134" s="19">
        <v>3500</v>
      </c>
      <c r="J134" s="19">
        <f>SUM(J135:J135)</f>
        <v>2170.04</v>
      </c>
      <c r="K134" s="19">
        <f t="shared" ref="K134:K194" si="18">(J134/I134)*100</f>
        <v>62.001142857142852</v>
      </c>
      <c r="L134" s="19">
        <f t="shared" ref="L134:L194" si="19">(J134/F134)*100</f>
        <v>113.7021686847993</v>
      </c>
    </row>
    <row r="135" spans="1:12" x14ac:dyDescent="0.25">
      <c r="A135">
        <v>7211</v>
      </c>
      <c r="B135" t="s">
        <v>62</v>
      </c>
      <c r="F135" s="1">
        <v>1908.53</v>
      </c>
      <c r="G135" s="1"/>
      <c r="H135" s="22">
        <v>3500</v>
      </c>
      <c r="I135" s="22">
        <v>3500</v>
      </c>
      <c r="J135" s="22">
        <v>2170.04</v>
      </c>
      <c r="K135" s="195">
        <f t="shared" si="18"/>
        <v>62.001142857142852</v>
      </c>
      <c r="L135" s="195">
        <f t="shared" si="19"/>
        <v>113.7021686847993</v>
      </c>
    </row>
    <row r="136" spans="1:12" x14ac:dyDescent="0.25">
      <c r="G136" s="1"/>
      <c r="H136" s="1"/>
      <c r="I136" s="1"/>
      <c r="J136" s="22"/>
      <c r="K136" s="195"/>
      <c r="L136" s="195"/>
    </row>
    <row r="137" spans="1:12" s="75" customFormat="1" ht="13.8" x14ac:dyDescent="0.25">
      <c r="A137" s="108" t="s">
        <v>133</v>
      </c>
      <c r="B137" s="108"/>
      <c r="C137" s="108"/>
      <c r="D137" s="108"/>
      <c r="E137" s="108"/>
      <c r="F137" s="102">
        <f>F67+F135</f>
        <v>5827961.3700000001</v>
      </c>
      <c r="G137" s="304">
        <v>3420300</v>
      </c>
      <c r="H137" s="304">
        <f>H67+H134</f>
        <v>7043325</v>
      </c>
      <c r="I137" s="304">
        <v>7043325</v>
      </c>
      <c r="J137" s="304">
        <f>J67+J134</f>
        <v>7050266.2400000002</v>
      </c>
      <c r="K137" s="304">
        <f t="shared" si="18"/>
        <v>100.09855061352415</v>
      </c>
      <c r="L137" s="304">
        <f t="shared" si="19"/>
        <v>120.97311207812622</v>
      </c>
    </row>
    <row r="138" spans="1:12" ht="15.6" x14ac:dyDescent="0.3">
      <c r="A138" s="7"/>
      <c r="B138" s="7"/>
      <c r="C138" s="7"/>
      <c r="D138" s="7"/>
      <c r="E138" s="7"/>
      <c r="F138" s="8"/>
      <c r="G138" s="24"/>
      <c r="H138" s="24"/>
      <c r="I138" s="24"/>
      <c r="J138" s="24"/>
      <c r="K138" s="195"/>
      <c r="L138" s="195"/>
    </row>
    <row r="139" spans="1:12" x14ac:dyDescent="0.25">
      <c r="A139" s="3">
        <v>3</v>
      </c>
      <c r="B139" s="3" t="s">
        <v>3</v>
      </c>
      <c r="C139" s="3"/>
      <c r="D139" s="3"/>
      <c r="E139" s="3"/>
      <c r="F139" s="59">
        <f>F140+F151+F182+F188+F191+F197+F201+F205</f>
        <v>3364347.06</v>
      </c>
      <c r="G139" s="59" t="e">
        <f t="shared" ref="G139" si="20">G140+G151+G182+G188+G191+G197+G201+G205</f>
        <v>#REF!</v>
      </c>
      <c r="H139" s="59">
        <f>H140+H151+H182+H188+H191+H197+H201+H205</f>
        <v>4049045</v>
      </c>
      <c r="I139" s="59">
        <f>I140+I151+I182+I188+I191+I197+I201+I205</f>
        <v>4043045</v>
      </c>
      <c r="J139" s="59">
        <f>J140+J151+J182+J188+J191+J197+J201+J205</f>
        <v>3973183.0900000003</v>
      </c>
      <c r="K139" s="59">
        <f t="shared" si="18"/>
        <v>98.272047182259911</v>
      </c>
      <c r="L139" s="59">
        <f t="shared" si="19"/>
        <v>118.09670700263607</v>
      </c>
    </row>
    <row r="140" spans="1:12" x14ac:dyDescent="0.25">
      <c r="A140" s="3">
        <v>31</v>
      </c>
      <c r="B140" s="3" t="s">
        <v>4</v>
      </c>
      <c r="C140" s="3"/>
      <c r="D140" s="3"/>
      <c r="E140" s="3"/>
      <c r="F140" s="59">
        <f>F141+F144+F146</f>
        <v>1266357.25</v>
      </c>
      <c r="G140" s="59" t="e">
        <f t="shared" ref="G140" si="21">G141+G146</f>
        <v>#REF!</v>
      </c>
      <c r="H140" s="59">
        <f>H141+H146+H144</f>
        <v>1499230</v>
      </c>
      <c r="I140" s="59">
        <f>I141+I146+I144</f>
        <v>1499230</v>
      </c>
      <c r="J140" s="59">
        <f>J141+J146+J144</f>
        <v>1495203.4600000002</v>
      </c>
      <c r="K140" s="59">
        <f t="shared" si="18"/>
        <v>99.73142613208114</v>
      </c>
      <c r="L140" s="59">
        <f t="shared" si="19"/>
        <v>118.07122042377853</v>
      </c>
    </row>
    <row r="141" spans="1:12" x14ac:dyDescent="0.25">
      <c r="A141">
        <v>311</v>
      </c>
      <c r="B141" t="s">
        <v>546</v>
      </c>
      <c r="F141" s="1">
        <f>F142</f>
        <v>1103702.83</v>
      </c>
      <c r="G141" s="1" t="e">
        <f t="shared" ref="G141:J141" si="22">G142</f>
        <v>#REF!</v>
      </c>
      <c r="H141" s="1">
        <f t="shared" si="22"/>
        <v>1240300</v>
      </c>
      <c r="I141" s="1">
        <f t="shared" si="22"/>
        <v>1240300</v>
      </c>
      <c r="J141" s="1">
        <f t="shared" si="22"/>
        <v>1237422.0800000001</v>
      </c>
      <c r="K141" s="195">
        <f t="shared" si="18"/>
        <v>99.767965814722245</v>
      </c>
      <c r="L141" s="195">
        <f t="shared" si="19"/>
        <v>112.115512107548</v>
      </c>
    </row>
    <row r="142" spans="1:12" x14ac:dyDescent="0.25">
      <c r="A142">
        <v>3111</v>
      </c>
      <c r="B142" t="s">
        <v>547</v>
      </c>
      <c r="F142" s="1">
        <v>1103702.83</v>
      </c>
      <c r="G142" s="1" t="e">
        <f>#REF!+#REF!+#REF!+G284+G285+G286+G337+G338+G434</f>
        <v>#REF!</v>
      </c>
      <c r="H142" s="1">
        <v>1240300</v>
      </c>
      <c r="I142" s="1">
        <v>1240300</v>
      </c>
      <c r="J142" s="1">
        <v>1237422.0800000001</v>
      </c>
      <c r="K142" s="195">
        <f t="shared" si="18"/>
        <v>99.767965814722245</v>
      </c>
      <c r="L142" s="195">
        <f t="shared" si="19"/>
        <v>112.115512107548</v>
      </c>
    </row>
    <row r="143" spans="1:12" x14ac:dyDescent="0.25">
      <c r="G143" s="1"/>
      <c r="H143" s="1"/>
      <c r="I143" s="1"/>
      <c r="J143" s="1"/>
      <c r="K143" s="195"/>
      <c r="L143" s="195"/>
    </row>
    <row r="144" spans="1:12" x14ac:dyDescent="0.25">
      <c r="A144">
        <v>312</v>
      </c>
      <c r="B144" s="139" t="s">
        <v>388</v>
      </c>
      <c r="F144" s="1">
        <f>F145</f>
        <v>0</v>
      </c>
      <c r="G144" s="1">
        <f t="shared" ref="G144:J144" si="23">G145</f>
        <v>0</v>
      </c>
      <c r="H144" s="1">
        <f t="shared" si="23"/>
        <v>72600</v>
      </c>
      <c r="I144" s="1">
        <f t="shared" si="23"/>
        <v>72600</v>
      </c>
      <c r="J144" s="1">
        <f t="shared" si="23"/>
        <v>72571.740000000005</v>
      </c>
      <c r="K144" s="195">
        <f t="shared" si="18"/>
        <v>99.9610743801653</v>
      </c>
      <c r="L144" s="195">
        <v>0</v>
      </c>
    </row>
    <row r="145" spans="1:12" x14ac:dyDescent="0.25">
      <c r="A145">
        <v>3121</v>
      </c>
      <c r="B145" s="139" t="s">
        <v>388</v>
      </c>
      <c r="F145">
        <v>0</v>
      </c>
      <c r="G145" s="1"/>
      <c r="H145" s="1">
        <v>72600</v>
      </c>
      <c r="I145" s="1">
        <v>72600</v>
      </c>
      <c r="J145" s="1">
        <v>72571.740000000005</v>
      </c>
      <c r="K145" s="195">
        <f t="shared" si="18"/>
        <v>99.9610743801653</v>
      </c>
      <c r="L145" s="195">
        <v>0</v>
      </c>
    </row>
    <row r="146" spans="1:12" x14ac:dyDescent="0.25">
      <c r="A146">
        <v>313</v>
      </c>
      <c r="B146" t="s">
        <v>76</v>
      </c>
      <c r="F146" s="1">
        <f>F147+F148</f>
        <v>162654.42000000001</v>
      </c>
      <c r="G146" s="1" t="e">
        <f t="shared" ref="G146:J146" si="24">G147+G148</f>
        <v>#REF!</v>
      </c>
      <c r="H146" s="1">
        <f>H147+H148</f>
        <v>186330</v>
      </c>
      <c r="I146" s="1">
        <f>I147+I148</f>
        <v>186330</v>
      </c>
      <c r="J146" s="1">
        <f t="shared" si="24"/>
        <v>185209.64</v>
      </c>
      <c r="K146" s="195">
        <f t="shared" si="18"/>
        <v>99.398722696291529</v>
      </c>
      <c r="L146" s="195">
        <f t="shared" si="19"/>
        <v>113.86695793449695</v>
      </c>
    </row>
    <row r="147" spans="1:12" x14ac:dyDescent="0.25">
      <c r="A147">
        <v>3132</v>
      </c>
      <c r="B147" t="s">
        <v>7</v>
      </c>
      <c r="F147" s="1">
        <v>146694.98000000001</v>
      </c>
      <c r="G147" s="1" t="e">
        <f>#REF!+G290+G341+G436</f>
        <v>#REF!</v>
      </c>
      <c r="H147" s="1">
        <v>184400</v>
      </c>
      <c r="I147" s="1">
        <v>184400</v>
      </c>
      <c r="J147" s="1">
        <v>183748.89</v>
      </c>
      <c r="K147" s="195">
        <f t="shared" si="18"/>
        <v>99.646903470715841</v>
      </c>
      <c r="L147" s="195">
        <f t="shared" si="19"/>
        <v>125.25915338070874</v>
      </c>
    </row>
    <row r="148" spans="1:12" x14ac:dyDescent="0.25">
      <c r="A148">
        <v>3133</v>
      </c>
      <c r="B148" t="s">
        <v>548</v>
      </c>
      <c r="F148" s="1">
        <v>15959.44</v>
      </c>
      <c r="G148" s="1" t="e">
        <f>#REF!+G291+G342+G437</f>
        <v>#REF!</v>
      </c>
      <c r="H148" s="1">
        <v>1930</v>
      </c>
      <c r="I148" s="1">
        <v>1930</v>
      </c>
      <c r="J148" s="1">
        <v>1460.75</v>
      </c>
      <c r="K148" s="195">
        <f t="shared" si="18"/>
        <v>75.686528497409327</v>
      </c>
      <c r="L148" s="195">
        <f t="shared" si="19"/>
        <v>9.1528900763435317</v>
      </c>
    </row>
    <row r="149" spans="1:12" x14ac:dyDescent="0.25">
      <c r="F149"/>
      <c r="K149" s="195"/>
      <c r="L149" s="195"/>
    </row>
    <row r="150" spans="1:12" x14ac:dyDescent="0.25">
      <c r="F150"/>
      <c r="K150" s="195"/>
      <c r="L150" s="195"/>
    </row>
    <row r="151" spans="1:12" x14ac:dyDescent="0.25">
      <c r="A151" s="3">
        <v>32</v>
      </c>
      <c r="B151" s="3" t="s">
        <v>8</v>
      </c>
      <c r="C151" s="3"/>
      <c r="D151" s="3"/>
      <c r="E151" s="3"/>
      <c r="F151" s="59">
        <f>F152+F157+F164+F175</f>
        <v>1269857.98</v>
      </c>
      <c r="G151" s="59" t="e">
        <f t="shared" ref="G151" si="25">G152+G157+G164+G175</f>
        <v>#REF!</v>
      </c>
      <c r="H151" s="59">
        <f>H152+H157+H164+H175</f>
        <v>1561115</v>
      </c>
      <c r="I151" s="59">
        <f>I152+I157+I164+I175</f>
        <v>1564115</v>
      </c>
      <c r="J151" s="59">
        <f>J152+J157+J164+J175</f>
        <v>1524980.4800000002</v>
      </c>
      <c r="K151" s="59">
        <f t="shared" si="18"/>
        <v>97.497976811167987</v>
      </c>
      <c r="L151" s="59">
        <f t="shared" si="19"/>
        <v>120.09063249734433</v>
      </c>
    </row>
    <row r="152" spans="1:12" x14ac:dyDescent="0.25">
      <c r="A152" s="139">
        <v>321</v>
      </c>
      <c r="B152" s="139" t="s">
        <v>77</v>
      </c>
      <c r="C152" s="139"/>
      <c r="D152" s="139"/>
      <c r="E152" s="139"/>
      <c r="F152" s="215">
        <f>SUM(F153:F155)</f>
        <v>78552.570000000007</v>
      </c>
      <c r="G152" s="215" t="e">
        <f t="shared" ref="G152" si="26">SUM(G153:G155)</f>
        <v>#REF!</v>
      </c>
      <c r="H152" s="215">
        <f>SUM(H153:H155)</f>
        <v>89390</v>
      </c>
      <c r="I152" s="215">
        <f>SUM(I153:I155)</f>
        <v>89390</v>
      </c>
      <c r="J152" s="215">
        <f>SUM(J153:J155)</f>
        <v>86518.459999999992</v>
      </c>
      <c r="K152" s="195">
        <f t="shared" si="18"/>
        <v>96.787627251370395</v>
      </c>
      <c r="L152" s="195">
        <f t="shared" si="19"/>
        <v>110.14083944039004</v>
      </c>
    </row>
    <row r="153" spans="1:12" x14ac:dyDescent="0.25">
      <c r="A153">
        <v>3211</v>
      </c>
      <c r="B153" t="s">
        <v>549</v>
      </c>
      <c r="F153" s="1">
        <v>25676</v>
      </c>
      <c r="G153" s="1" t="e">
        <f>#REF!+G295+G441</f>
        <v>#REF!</v>
      </c>
      <c r="H153" s="266">
        <v>25850</v>
      </c>
      <c r="I153" s="1">
        <v>25850</v>
      </c>
      <c r="J153" s="1">
        <v>24168.400000000001</v>
      </c>
      <c r="K153" s="195">
        <f t="shared" si="18"/>
        <v>93.49477756286268</v>
      </c>
      <c r="L153" s="195">
        <f t="shared" si="19"/>
        <v>94.12836890481384</v>
      </c>
    </row>
    <row r="154" spans="1:12" x14ac:dyDescent="0.25">
      <c r="A154">
        <v>3212</v>
      </c>
      <c r="B154" t="s">
        <v>40</v>
      </c>
      <c r="F154" s="1">
        <v>48021.57</v>
      </c>
      <c r="G154" s="1">
        <f>G296+G297+G443</f>
        <v>0</v>
      </c>
      <c r="H154" s="266">
        <v>54100</v>
      </c>
      <c r="I154" s="1">
        <v>54100</v>
      </c>
      <c r="J154" s="1">
        <v>52972.56</v>
      </c>
      <c r="K154" s="195">
        <f t="shared" si="18"/>
        <v>97.916007393715347</v>
      </c>
      <c r="L154" s="195">
        <f t="shared" si="19"/>
        <v>110.30992947544196</v>
      </c>
    </row>
    <row r="155" spans="1:12" x14ac:dyDescent="0.25">
      <c r="A155">
        <v>3213</v>
      </c>
      <c r="B155" t="s">
        <v>550</v>
      </c>
      <c r="F155" s="1">
        <v>4855</v>
      </c>
      <c r="G155" s="1">
        <f>G243+G298+G442</f>
        <v>0</v>
      </c>
      <c r="H155" s="266">
        <v>9440</v>
      </c>
      <c r="I155" s="1">
        <v>9440</v>
      </c>
      <c r="J155" s="1">
        <v>9377.5</v>
      </c>
      <c r="K155" s="195">
        <f t="shared" si="18"/>
        <v>99.337923728813564</v>
      </c>
      <c r="L155" s="195">
        <f t="shared" si="19"/>
        <v>193.1513903192585</v>
      </c>
    </row>
    <row r="156" spans="1:12" x14ac:dyDescent="0.25">
      <c r="F156"/>
      <c r="K156" s="195"/>
      <c r="L156" s="195"/>
    </row>
    <row r="157" spans="1:12" x14ac:dyDescent="0.25">
      <c r="A157">
        <v>322</v>
      </c>
      <c r="B157" t="s">
        <v>78</v>
      </c>
      <c r="F157" s="1">
        <f>SUM(F158:F163)</f>
        <v>369820.36</v>
      </c>
      <c r="G157" s="1">
        <f t="shared" ref="G157" si="27">SUM(G158:G163)</f>
        <v>0</v>
      </c>
      <c r="H157" s="1">
        <f>SUM(H158:H163)</f>
        <v>414225</v>
      </c>
      <c r="I157" s="1">
        <f>SUM(I158:I163)</f>
        <v>416225</v>
      </c>
      <c r="J157" s="1">
        <f>SUM(J158:J163)</f>
        <v>403661.62000000005</v>
      </c>
      <c r="K157" s="195">
        <f t="shared" si="18"/>
        <v>96.981589284641728</v>
      </c>
      <c r="L157" s="195">
        <f t="shared" si="19"/>
        <v>109.15072928921492</v>
      </c>
    </row>
    <row r="158" spans="1:12" x14ac:dyDescent="0.25">
      <c r="A158">
        <v>3221</v>
      </c>
      <c r="B158" t="s">
        <v>79</v>
      </c>
      <c r="F158" s="1">
        <v>39362.949999999997</v>
      </c>
      <c r="G158" s="1">
        <f>G300+G301+G302+G303+G304+G305+G306+G445+G396</f>
        <v>0</v>
      </c>
      <c r="H158" s="1">
        <v>71900</v>
      </c>
      <c r="I158" s="1">
        <v>71900</v>
      </c>
      <c r="J158" s="1">
        <v>64924.81</v>
      </c>
      <c r="K158" s="195">
        <f t="shared" si="18"/>
        <v>90.298762169680117</v>
      </c>
      <c r="L158" s="195">
        <f t="shared" si="19"/>
        <v>164.93888288352372</v>
      </c>
    </row>
    <row r="159" spans="1:12" x14ac:dyDescent="0.25">
      <c r="A159">
        <v>3222</v>
      </c>
      <c r="B159" s="139" t="s">
        <v>93</v>
      </c>
      <c r="F159" s="1">
        <v>53075.54</v>
      </c>
      <c r="G159" s="1">
        <f>G446</f>
        <v>0</v>
      </c>
      <c r="H159" s="1">
        <v>44000</v>
      </c>
      <c r="I159" s="1">
        <v>43000</v>
      </c>
      <c r="J159" s="1">
        <v>42555.9</v>
      </c>
      <c r="K159" s="195">
        <f t="shared" si="18"/>
        <v>98.967209302325585</v>
      </c>
      <c r="L159" s="195">
        <f t="shared" si="19"/>
        <v>80.179871933474445</v>
      </c>
    </row>
    <row r="160" spans="1:12" x14ac:dyDescent="0.25">
      <c r="A160">
        <v>3224</v>
      </c>
      <c r="B160" s="139" t="s">
        <v>589</v>
      </c>
      <c r="F160" s="1">
        <v>0</v>
      </c>
      <c r="G160" s="1"/>
      <c r="H160" s="1">
        <v>0</v>
      </c>
      <c r="I160" s="1"/>
      <c r="J160" s="1"/>
      <c r="K160" s="195"/>
      <c r="L160" s="195"/>
    </row>
    <row r="161" spans="1:12" x14ac:dyDescent="0.25">
      <c r="A161">
        <v>3223</v>
      </c>
      <c r="B161" t="s">
        <v>551</v>
      </c>
      <c r="F161" s="1">
        <v>271064.24</v>
      </c>
      <c r="G161" s="1">
        <f>G307+G308+G390+G422+G447+G448</f>
        <v>0</v>
      </c>
      <c r="H161" s="1">
        <v>282000</v>
      </c>
      <c r="I161" s="1">
        <v>285000</v>
      </c>
      <c r="J161" s="1">
        <v>280796.53999999998</v>
      </c>
      <c r="K161" s="195">
        <f t="shared" si="18"/>
        <v>98.525101754385958</v>
      </c>
      <c r="L161" s="195">
        <f t="shared" si="19"/>
        <v>103.59040351467976</v>
      </c>
    </row>
    <row r="162" spans="1:12" x14ac:dyDescent="0.25">
      <c r="A162">
        <v>3225</v>
      </c>
      <c r="B162" t="s">
        <v>25</v>
      </c>
      <c r="F162" s="1">
        <v>6317.63</v>
      </c>
      <c r="G162" s="1">
        <f>G309+G449</f>
        <v>0</v>
      </c>
      <c r="H162" s="1">
        <v>9300</v>
      </c>
      <c r="I162" s="1">
        <v>9300</v>
      </c>
      <c r="J162" s="1">
        <v>8879.7800000000007</v>
      </c>
      <c r="K162" s="195">
        <f t="shared" si="18"/>
        <v>95.481505376344089</v>
      </c>
      <c r="L162" s="195">
        <f t="shared" si="19"/>
        <v>140.55555643492892</v>
      </c>
    </row>
    <row r="163" spans="1:12" x14ac:dyDescent="0.25">
      <c r="A163">
        <v>3227</v>
      </c>
      <c r="B163" s="139" t="s">
        <v>368</v>
      </c>
      <c r="F163" s="1">
        <v>0</v>
      </c>
      <c r="H163" s="1">
        <v>7025</v>
      </c>
      <c r="I163" s="1">
        <v>7025</v>
      </c>
      <c r="J163" s="1">
        <v>6504.59</v>
      </c>
      <c r="K163" s="195">
        <f t="shared" si="18"/>
        <v>92.592028469750886</v>
      </c>
      <c r="L163" s="195">
        <v>0</v>
      </c>
    </row>
    <row r="164" spans="1:12" x14ac:dyDescent="0.25">
      <c r="A164">
        <v>323</v>
      </c>
      <c r="B164" t="s">
        <v>80</v>
      </c>
      <c r="F164" s="1">
        <f>SUM(F165:F173)</f>
        <v>686658.66</v>
      </c>
      <c r="G164" s="1">
        <f t="shared" ref="G164:H164" si="28">SUM(G165:G173)</f>
        <v>0</v>
      </c>
      <c r="H164" s="1">
        <f t="shared" si="28"/>
        <v>818100</v>
      </c>
      <c r="I164" s="1">
        <f>SUM(I165:I173)</f>
        <v>819100</v>
      </c>
      <c r="J164" s="1">
        <f>SUM(J165:J173)</f>
        <v>808592.95000000007</v>
      </c>
      <c r="K164" s="195">
        <f t="shared" si="18"/>
        <v>98.717244536686607</v>
      </c>
      <c r="L164" s="195">
        <f t="shared" si="19"/>
        <v>117.75762793117617</v>
      </c>
    </row>
    <row r="165" spans="1:12" x14ac:dyDescent="0.25">
      <c r="A165">
        <v>3231</v>
      </c>
      <c r="B165" t="s">
        <v>552</v>
      </c>
      <c r="F165" s="1">
        <v>27360.7</v>
      </c>
      <c r="G165" s="1">
        <f>G311+G312+G313+G451</f>
        <v>0</v>
      </c>
      <c r="H165" s="1">
        <v>25500</v>
      </c>
      <c r="I165" s="1">
        <v>25500</v>
      </c>
      <c r="J165" s="1">
        <v>24927.49</v>
      </c>
      <c r="K165" s="195">
        <f t="shared" si="18"/>
        <v>97.754862745098052</v>
      </c>
      <c r="L165" s="195">
        <f t="shared" si="19"/>
        <v>91.106916124221968</v>
      </c>
    </row>
    <row r="166" spans="1:12" x14ac:dyDescent="0.25">
      <c r="A166">
        <v>3232</v>
      </c>
      <c r="B166" t="s">
        <v>553</v>
      </c>
      <c r="F166" s="1">
        <v>458347.92</v>
      </c>
      <c r="G166" s="1">
        <f>G270+G314+G315+G392+G393+G394+G395+G396+G399+G400+G401+G402+G403+G404+G405+G406+G407+G424+G452+G522+G564</f>
        <v>0</v>
      </c>
      <c r="H166" s="1">
        <v>522700</v>
      </c>
      <c r="I166" s="1">
        <v>522700</v>
      </c>
      <c r="J166" s="1">
        <v>519015.87</v>
      </c>
      <c r="K166" s="195">
        <f t="shared" si="18"/>
        <v>99.295173139468147</v>
      </c>
      <c r="L166" s="195">
        <f t="shared" si="19"/>
        <v>113.2362223875697</v>
      </c>
    </row>
    <row r="167" spans="1:12" x14ac:dyDescent="0.25">
      <c r="A167">
        <v>3233</v>
      </c>
      <c r="B167" t="s">
        <v>554</v>
      </c>
      <c r="F167" s="1">
        <v>33886.5</v>
      </c>
      <c r="G167" s="1">
        <f>G317+G318+G319</f>
        <v>0</v>
      </c>
      <c r="H167" s="1">
        <v>40300</v>
      </c>
      <c r="I167" s="1">
        <v>40300</v>
      </c>
      <c r="J167" s="1">
        <v>39588.879999999997</v>
      </c>
      <c r="K167" s="195">
        <f t="shared" si="18"/>
        <v>98.235434243176172</v>
      </c>
      <c r="L167" s="195">
        <f t="shared" si="19"/>
        <v>116.82788130966608</v>
      </c>
    </row>
    <row r="168" spans="1:12" x14ac:dyDescent="0.25">
      <c r="A168">
        <v>3234</v>
      </c>
      <c r="B168" t="s">
        <v>278</v>
      </c>
      <c r="F168" s="1">
        <v>34841.85</v>
      </c>
      <c r="G168" s="1">
        <f>G316+G453+G619+G620</f>
        <v>0</v>
      </c>
      <c r="H168" s="1">
        <v>66500</v>
      </c>
      <c r="I168" s="1">
        <v>66500</v>
      </c>
      <c r="J168" s="1">
        <v>66405.86</v>
      </c>
      <c r="K168" s="195">
        <f t="shared" si="18"/>
        <v>99.858436090225567</v>
      </c>
      <c r="L168" s="195">
        <f t="shared" si="19"/>
        <v>190.5922331908323</v>
      </c>
    </row>
    <row r="169" spans="1:12" x14ac:dyDescent="0.25">
      <c r="A169">
        <v>3235</v>
      </c>
      <c r="B169" s="139" t="s">
        <v>555</v>
      </c>
      <c r="F169" s="1">
        <v>11648.53</v>
      </c>
      <c r="G169" s="1">
        <f>G323+G353</f>
        <v>0</v>
      </c>
      <c r="H169" s="1">
        <v>40000</v>
      </c>
      <c r="I169" s="1">
        <v>40000</v>
      </c>
      <c r="J169" s="1">
        <v>39480.42</v>
      </c>
      <c r="K169" s="195">
        <f t="shared" si="18"/>
        <v>98.701049999999995</v>
      </c>
      <c r="L169" s="195">
        <f t="shared" si="19"/>
        <v>338.93049165860407</v>
      </c>
    </row>
    <row r="170" spans="1:12" x14ac:dyDescent="0.25">
      <c r="A170">
        <v>3236</v>
      </c>
      <c r="B170" t="s">
        <v>556</v>
      </c>
      <c r="F170" s="1">
        <v>23384.400000000001</v>
      </c>
      <c r="G170" s="1">
        <f>G454+G621+G622+G623</f>
        <v>0</v>
      </c>
      <c r="H170" s="1">
        <v>28400</v>
      </c>
      <c r="I170" s="1">
        <v>28400</v>
      </c>
      <c r="J170" s="1">
        <v>27244.51</v>
      </c>
      <c r="K170" s="195">
        <f t="shared" si="18"/>
        <v>95.93137323943661</v>
      </c>
      <c r="L170" s="195">
        <f t="shared" si="19"/>
        <v>116.50720138211798</v>
      </c>
    </row>
    <row r="171" spans="1:12" x14ac:dyDescent="0.25">
      <c r="A171">
        <v>3237</v>
      </c>
      <c r="B171" t="s">
        <v>557</v>
      </c>
      <c r="F171" s="1">
        <v>27541.75</v>
      </c>
      <c r="G171" s="1">
        <f>G245+G320+G321+G515+G516</f>
        <v>0</v>
      </c>
      <c r="H171" s="1">
        <v>25300</v>
      </c>
      <c r="I171" s="1">
        <v>25300</v>
      </c>
      <c r="J171" s="1">
        <v>24291.15</v>
      </c>
      <c r="K171" s="195">
        <f t="shared" si="18"/>
        <v>96.012450592885372</v>
      </c>
      <c r="L171" s="195">
        <f t="shared" si="19"/>
        <v>88.197554621619915</v>
      </c>
    </row>
    <row r="172" spans="1:12" x14ac:dyDescent="0.25">
      <c r="A172">
        <v>3238</v>
      </c>
      <c r="B172" s="139" t="s">
        <v>558</v>
      </c>
      <c r="F172" s="1">
        <v>2130.4899999999998</v>
      </c>
      <c r="G172" s="1">
        <f>G322</f>
        <v>0</v>
      </c>
      <c r="H172" s="1">
        <v>3100</v>
      </c>
      <c r="I172" s="1">
        <v>3100</v>
      </c>
      <c r="J172" s="1">
        <v>1785.67</v>
      </c>
      <c r="K172" s="195">
        <f t="shared" si="18"/>
        <v>57.602258064516136</v>
      </c>
      <c r="L172" s="195">
        <f t="shared" si="19"/>
        <v>83.81499091758235</v>
      </c>
    </row>
    <row r="173" spans="1:12" x14ac:dyDescent="0.25">
      <c r="A173">
        <v>3239</v>
      </c>
      <c r="B173" t="s">
        <v>559</v>
      </c>
      <c r="F173" s="1">
        <v>67516.52</v>
      </c>
      <c r="G173" s="1">
        <f>G246+G247+G248+G324+G325+G326+G327+G328+G329+G455</f>
        <v>0</v>
      </c>
      <c r="H173" s="1">
        <v>66300</v>
      </c>
      <c r="I173" s="1">
        <v>67300</v>
      </c>
      <c r="J173" s="1">
        <v>65853.100000000006</v>
      </c>
      <c r="K173" s="195">
        <f t="shared" si="18"/>
        <v>97.850074294205058</v>
      </c>
      <c r="L173" s="195">
        <f t="shared" si="19"/>
        <v>97.536277047454462</v>
      </c>
    </row>
    <row r="174" spans="1:12" x14ac:dyDescent="0.25">
      <c r="F174"/>
      <c r="K174" s="195"/>
      <c r="L174" s="195"/>
    </row>
    <row r="175" spans="1:12" s="139" customFormat="1" x14ac:dyDescent="0.25">
      <c r="A175" s="139">
        <v>329</v>
      </c>
      <c r="B175" s="139" t="s">
        <v>560</v>
      </c>
      <c r="F175" s="275">
        <f>SUM(F176:F181)</f>
        <v>134826.39000000001</v>
      </c>
      <c r="G175" s="275">
        <f t="shared" ref="G175" si="29">SUM(G176:G181)</f>
        <v>0</v>
      </c>
      <c r="H175" s="275">
        <f>SUM(H176:H181)</f>
        <v>239400</v>
      </c>
      <c r="I175" s="275">
        <f>SUM(I176:I181)</f>
        <v>239400</v>
      </c>
      <c r="J175" s="275">
        <f>SUM(J176:J181)</f>
        <v>226207.44999999998</v>
      </c>
      <c r="K175" s="195">
        <f t="shared" si="18"/>
        <v>94.489327485380116</v>
      </c>
      <c r="L175" s="195">
        <f t="shared" si="19"/>
        <v>167.77683508399207</v>
      </c>
    </row>
    <row r="176" spans="1:12" x14ac:dyDescent="0.25">
      <c r="A176" s="139">
        <v>3291</v>
      </c>
      <c r="B176" s="139" t="s">
        <v>585</v>
      </c>
      <c r="C176" s="139"/>
      <c r="D176" s="139"/>
      <c r="E176" s="139"/>
      <c r="F176" s="275">
        <v>64974.61</v>
      </c>
      <c r="G176" s="215"/>
      <c r="H176" s="215">
        <v>130000</v>
      </c>
      <c r="I176" s="215">
        <v>130000</v>
      </c>
      <c r="J176" s="215">
        <v>126632.43</v>
      </c>
      <c r="K176" s="195">
        <f t="shared" si="18"/>
        <v>97.409561538461531</v>
      </c>
      <c r="L176" s="195">
        <f t="shared" si="19"/>
        <v>194.89525216080557</v>
      </c>
    </row>
    <row r="177" spans="1:12" x14ac:dyDescent="0.25">
      <c r="A177" s="139">
        <v>3292</v>
      </c>
      <c r="B177" s="139" t="s">
        <v>32</v>
      </c>
      <c r="C177" s="139"/>
      <c r="D177" s="139"/>
      <c r="E177" s="139"/>
      <c r="F177" s="275">
        <v>6086.66</v>
      </c>
      <c r="G177" s="215"/>
      <c r="H177" s="215">
        <v>8000</v>
      </c>
      <c r="I177" s="215">
        <v>8000</v>
      </c>
      <c r="J177" s="215">
        <v>5942.02</v>
      </c>
      <c r="K177" s="195">
        <f t="shared" si="18"/>
        <v>74.27525</v>
      </c>
      <c r="L177" s="195">
        <f t="shared" si="19"/>
        <v>97.623655666654628</v>
      </c>
    </row>
    <row r="178" spans="1:12" x14ac:dyDescent="0.25">
      <c r="A178" s="139">
        <v>3293</v>
      </c>
      <c r="B178" s="139" t="s">
        <v>11</v>
      </c>
      <c r="C178" s="139"/>
      <c r="D178" s="139"/>
      <c r="E178" s="139"/>
      <c r="F178" s="275">
        <v>52875.12</v>
      </c>
      <c r="G178" s="215"/>
      <c r="H178" s="215">
        <v>49300</v>
      </c>
      <c r="I178" s="215">
        <v>49300</v>
      </c>
      <c r="J178" s="215">
        <v>48475.19</v>
      </c>
      <c r="K178" s="195">
        <f t="shared" si="18"/>
        <v>98.326957403651122</v>
      </c>
      <c r="L178" s="195">
        <f t="shared" si="19"/>
        <v>91.678638270702734</v>
      </c>
    </row>
    <row r="179" spans="1:12" x14ac:dyDescent="0.25">
      <c r="A179" s="139">
        <v>3294</v>
      </c>
      <c r="B179" s="139" t="s">
        <v>586</v>
      </c>
      <c r="C179" s="139"/>
      <c r="D179" s="139"/>
      <c r="E179" s="139"/>
      <c r="F179" s="275">
        <v>9500</v>
      </c>
      <c r="G179" s="215"/>
      <c r="H179" s="215">
        <v>34500</v>
      </c>
      <c r="I179" s="215">
        <v>34500</v>
      </c>
      <c r="J179" s="215">
        <v>34500</v>
      </c>
      <c r="K179" s="195">
        <f t="shared" si="18"/>
        <v>100</v>
      </c>
      <c r="L179" s="195">
        <f t="shared" si="19"/>
        <v>363.15789473684214</v>
      </c>
    </row>
    <row r="180" spans="1:12" x14ac:dyDescent="0.25">
      <c r="A180" s="139">
        <v>3295</v>
      </c>
      <c r="B180" s="139" t="s">
        <v>588</v>
      </c>
      <c r="F180" s="275">
        <v>1390</v>
      </c>
      <c r="G180" s="1"/>
      <c r="H180" s="1">
        <v>14000</v>
      </c>
      <c r="I180" s="1">
        <v>14000</v>
      </c>
      <c r="J180" s="1">
        <v>9070.81</v>
      </c>
      <c r="K180" s="195">
        <f t="shared" si="18"/>
        <v>64.791499999999999</v>
      </c>
      <c r="L180" s="195">
        <f t="shared" si="19"/>
        <v>652.57625899280572</v>
      </c>
    </row>
    <row r="181" spans="1:12" x14ac:dyDescent="0.25">
      <c r="A181" s="139">
        <v>3299</v>
      </c>
      <c r="B181" s="139" t="s">
        <v>643</v>
      </c>
      <c r="F181" s="275"/>
      <c r="G181" s="1"/>
      <c r="H181" s="1">
        <v>3600</v>
      </c>
      <c r="I181" s="1">
        <v>3600</v>
      </c>
      <c r="J181" s="1">
        <v>1587</v>
      </c>
      <c r="K181" s="195">
        <f t="shared" si="18"/>
        <v>44.083333333333336</v>
      </c>
      <c r="L181" s="195">
        <v>0</v>
      </c>
    </row>
    <row r="182" spans="1:12" x14ac:dyDescent="0.25">
      <c r="A182" s="3">
        <v>34</v>
      </c>
      <c r="B182" s="3" t="s">
        <v>28</v>
      </c>
      <c r="C182" s="3"/>
      <c r="D182" s="3"/>
      <c r="E182" s="3"/>
      <c r="F182" s="59">
        <f>F183</f>
        <v>27834.440000000002</v>
      </c>
      <c r="G182" s="59">
        <f t="shared" ref="G182:J182" si="30">G183</f>
        <v>0</v>
      </c>
      <c r="H182" s="59">
        <f t="shared" si="30"/>
        <v>19000</v>
      </c>
      <c r="I182" s="59">
        <f t="shared" si="30"/>
        <v>19000</v>
      </c>
      <c r="J182" s="59">
        <f t="shared" si="30"/>
        <v>16288.78</v>
      </c>
      <c r="K182" s="59">
        <f t="shared" si="18"/>
        <v>85.730421052631584</v>
      </c>
      <c r="L182" s="59">
        <f t="shared" si="19"/>
        <v>58.520236081631239</v>
      </c>
    </row>
    <row r="183" spans="1:12" x14ac:dyDescent="0.25">
      <c r="A183">
        <v>343</v>
      </c>
      <c r="B183" t="s">
        <v>81</v>
      </c>
      <c r="F183" s="1">
        <f>F184+F185</f>
        <v>27834.440000000002</v>
      </c>
      <c r="G183" s="1">
        <f t="shared" ref="G183:I183" si="31">G184+G185</f>
        <v>0</v>
      </c>
      <c r="H183" s="1">
        <f t="shared" si="31"/>
        <v>19000</v>
      </c>
      <c r="I183" s="1">
        <f t="shared" si="31"/>
        <v>19000</v>
      </c>
      <c r="J183" s="1">
        <f>J184+J185</f>
        <v>16288.78</v>
      </c>
      <c r="K183" s="195">
        <f t="shared" si="18"/>
        <v>85.730421052631584</v>
      </c>
      <c r="L183" s="195">
        <f t="shared" si="19"/>
        <v>58.520236081631239</v>
      </c>
    </row>
    <row r="184" spans="1:12" x14ac:dyDescent="0.25">
      <c r="A184">
        <v>3431</v>
      </c>
      <c r="B184" t="s">
        <v>29</v>
      </c>
      <c r="F184" s="1">
        <v>16796.5</v>
      </c>
      <c r="G184" s="1">
        <f>G363+G466</f>
        <v>0</v>
      </c>
      <c r="H184" s="1">
        <v>17000</v>
      </c>
      <c r="I184" s="1">
        <v>17000</v>
      </c>
      <c r="J184" s="1">
        <v>15498.95</v>
      </c>
      <c r="K184" s="195">
        <f t="shared" si="18"/>
        <v>91.17029411764706</v>
      </c>
      <c r="L184" s="195">
        <f t="shared" si="19"/>
        <v>92.274878694966219</v>
      </c>
    </row>
    <row r="185" spans="1:12" x14ac:dyDescent="0.25">
      <c r="A185" s="139">
        <v>3434</v>
      </c>
      <c r="B185" s="139" t="s">
        <v>82</v>
      </c>
      <c r="C185" s="139"/>
      <c r="D185" s="139"/>
      <c r="E185" s="139"/>
      <c r="F185" s="215">
        <v>11037.94</v>
      </c>
      <c r="G185" s="215">
        <f>G364+G468</f>
        <v>0</v>
      </c>
      <c r="H185" s="215">
        <v>2000</v>
      </c>
      <c r="I185" s="215">
        <v>2000</v>
      </c>
      <c r="J185" s="215">
        <v>789.83</v>
      </c>
      <c r="K185" s="195">
        <f t="shared" si="18"/>
        <v>39.491500000000002</v>
      </c>
      <c r="L185" s="195">
        <f t="shared" si="19"/>
        <v>7.1555924384441303</v>
      </c>
    </row>
    <row r="186" spans="1:12" x14ac:dyDescent="0.25">
      <c r="A186" s="139"/>
      <c r="B186" s="139"/>
      <c r="C186" s="139"/>
      <c r="D186" s="139"/>
      <c r="E186" s="139"/>
      <c r="F186" s="139"/>
      <c r="G186" s="215"/>
      <c r="H186" s="139"/>
      <c r="I186" s="139"/>
      <c r="J186" s="215"/>
      <c r="K186" s="195"/>
      <c r="L186" s="195"/>
    </row>
    <row r="187" spans="1:12" x14ac:dyDescent="0.25">
      <c r="A187" s="139"/>
      <c r="B187" s="139"/>
      <c r="C187" s="139"/>
      <c r="D187" s="139"/>
      <c r="E187" s="139"/>
      <c r="F187" s="139"/>
      <c r="G187" s="215"/>
      <c r="H187" s="139"/>
      <c r="I187" s="139"/>
      <c r="J187" s="215"/>
      <c r="K187" s="195"/>
      <c r="L187" s="195"/>
    </row>
    <row r="188" spans="1:12" x14ac:dyDescent="0.25">
      <c r="A188" s="3">
        <v>35</v>
      </c>
      <c r="B188" s="3" t="s">
        <v>139</v>
      </c>
      <c r="C188" s="3"/>
      <c r="D188" s="3"/>
      <c r="E188" s="3"/>
      <c r="F188" s="59">
        <f>F189</f>
        <v>91318.56</v>
      </c>
      <c r="G188" s="59">
        <f t="shared" ref="G188:J189" si="32">G189</f>
        <v>0</v>
      </c>
      <c r="H188" s="59">
        <f t="shared" si="32"/>
        <v>102000</v>
      </c>
      <c r="I188" s="59">
        <f t="shared" si="32"/>
        <v>97000</v>
      </c>
      <c r="J188" s="59">
        <f t="shared" si="32"/>
        <v>87719.96</v>
      </c>
      <c r="K188" s="59">
        <f t="shared" si="18"/>
        <v>90.432948453608248</v>
      </c>
      <c r="L188" s="59">
        <f t="shared" si="19"/>
        <v>96.059289590199413</v>
      </c>
    </row>
    <row r="189" spans="1:12" x14ac:dyDescent="0.25">
      <c r="A189" s="139">
        <v>352</v>
      </c>
      <c r="B189" s="139" t="s">
        <v>140</v>
      </c>
      <c r="C189" s="139"/>
      <c r="D189" s="139"/>
      <c r="E189" s="139"/>
      <c r="F189" s="215">
        <f>F190</f>
        <v>91318.56</v>
      </c>
      <c r="G189" s="215">
        <f t="shared" si="32"/>
        <v>0</v>
      </c>
      <c r="H189" s="215">
        <v>102000</v>
      </c>
      <c r="I189" s="215">
        <f t="shared" si="32"/>
        <v>97000</v>
      </c>
      <c r="J189" s="215">
        <f t="shared" si="32"/>
        <v>87719.96</v>
      </c>
      <c r="K189" s="195">
        <f t="shared" si="18"/>
        <v>90.432948453608248</v>
      </c>
      <c r="L189" s="195">
        <f t="shared" si="19"/>
        <v>96.059289590199413</v>
      </c>
    </row>
    <row r="190" spans="1:12" x14ac:dyDescent="0.25">
      <c r="A190" s="139">
        <v>3523</v>
      </c>
      <c r="B190" s="139" t="s">
        <v>561</v>
      </c>
      <c r="C190" s="139"/>
      <c r="D190" s="139"/>
      <c r="E190" s="139"/>
      <c r="F190" s="215">
        <v>91318.56</v>
      </c>
      <c r="G190" s="215">
        <f>G372+G373</f>
        <v>0</v>
      </c>
      <c r="H190" s="215">
        <v>102000</v>
      </c>
      <c r="I190" s="215">
        <v>97000</v>
      </c>
      <c r="J190" s="215">
        <v>87719.96</v>
      </c>
      <c r="K190" s="195">
        <f t="shared" si="18"/>
        <v>90.432948453608248</v>
      </c>
      <c r="L190" s="195">
        <f t="shared" si="19"/>
        <v>96.059289590199413</v>
      </c>
    </row>
    <row r="191" spans="1:12" x14ac:dyDescent="0.25">
      <c r="A191" s="3">
        <v>36</v>
      </c>
      <c r="B191" s="3" t="s">
        <v>562</v>
      </c>
      <c r="C191" s="3"/>
      <c r="D191" s="3"/>
      <c r="E191" s="3"/>
      <c r="F191" s="59">
        <f>F192</f>
        <v>134234.25</v>
      </c>
      <c r="G191" s="59">
        <f t="shared" ref="G191:J191" si="33">G192</f>
        <v>0</v>
      </c>
      <c r="H191" s="59">
        <f>H192</f>
        <v>167200</v>
      </c>
      <c r="I191" s="59">
        <f>I192</f>
        <v>163700</v>
      </c>
      <c r="J191" s="59">
        <f t="shared" si="33"/>
        <v>163038.83000000002</v>
      </c>
      <c r="K191" s="59">
        <f t="shared" si="18"/>
        <v>99.596108735491768</v>
      </c>
      <c r="L191" s="59">
        <f t="shared" si="19"/>
        <v>121.45844298306878</v>
      </c>
    </row>
    <row r="192" spans="1:12" x14ac:dyDescent="0.25">
      <c r="A192" s="139">
        <v>363</v>
      </c>
      <c r="B192" s="139" t="s">
        <v>563</v>
      </c>
      <c r="C192" s="139"/>
      <c r="D192" s="139"/>
      <c r="E192" s="139"/>
      <c r="F192" s="215">
        <f>SUM(F193:F196)</f>
        <v>134234.25</v>
      </c>
      <c r="G192" s="215">
        <f t="shared" ref="G192:J192" si="34">SUM(G193:G196)</f>
        <v>0</v>
      </c>
      <c r="H192" s="215">
        <f>SUM(H193:H196)</f>
        <v>167200</v>
      </c>
      <c r="I192" s="215">
        <f>SUM(I193:I196)</f>
        <v>163700</v>
      </c>
      <c r="J192" s="215">
        <f t="shared" si="34"/>
        <v>163038.83000000002</v>
      </c>
      <c r="K192" s="195">
        <f t="shared" si="18"/>
        <v>99.596108735491768</v>
      </c>
      <c r="L192" s="195">
        <f t="shared" si="19"/>
        <v>121.45844298306878</v>
      </c>
    </row>
    <row r="193" spans="1:12" x14ac:dyDescent="0.25">
      <c r="A193" s="139">
        <v>3631</v>
      </c>
      <c r="B193" s="139" t="s">
        <v>587</v>
      </c>
      <c r="C193" s="139"/>
      <c r="D193" s="139"/>
      <c r="E193" s="139"/>
      <c r="F193" s="215">
        <v>18559.810000000001</v>
      </c>
      <c r="G193" s="215">
        <f>G482</f>
        <v>0</v>
      </c>
      <c r="H193" s="215">
        <v>21200</v>
      </c>
      <c r="I193" s="215">
        <v>21200</v>
      </c>
      <c r="J193" s="215">
        <v>21160</v>
      </c>
      <c r="K193" s="195">
        <f t="shared" si="18"/>
        <v>99.811320754716988</v>
      </c>
      <c r="L193" s="195">
        <f t="shared" si="19"/>
        <v>114.00978781571578</v>
      </c>
    </row>
    <row r="194" spans="1:12" x14ac:dyDescent="0.25">
      <c r="A194" s="139">
        <v>3631</v>
      </c>
      <c r="B194" s="139" t="s">
        <v>564</v>
      </c>
      <c r="C194" s="139"/>
      <c r="D194" s="139"/>
      <c r="E194" s="139"/>
      <c r="F194" s="215">
        <v>103997.18</v>
      </c>
      <c r="G194" s="215">
        <f>G504</f>
        <v>0</v>
      </c>
      <c r="H194" s="215">
        <v>110000</v>
      </c>
      <c r="I194" s="215">
        <v>106500</v>
      </c>
      <c r="J194" s="215">
        <v>105878.83</v>
      </c>
      <c r="K194" s="195">
        <f t="shared" si="18"/>
        <v>99.416741784037569</v>
      </c>
      <c r="L194" s="195">
        <f t="shared" si="19"/>
        <v>101.80932790677595</v>
      </c>
    </row>
    <row r="195" spans="1:12" x14ac:dyDescent="0.25">
      <c r="A195" s="139"/>
      <c r="B195" s="139"/>
      <c r="G195" s="1">
        <f>G485+G486</f>
        <v>0</v>
      </c>
      <c r="H195" s="1"/>
      <c r="I195" s="1"/>
      <c r="J195" s="1"/>
      <c r="K195" s="195"/>
      <c r="L195" s="195"/>
    </row>
    <row r="196" spans="1:12" x14ac:dyDescent="0.25">
      <c r="A196" s="139">
        <v>3631</v>
      </c>
      <c r="B196" s="139" t="s">
        <v>565</v>
      </c>
      <c r="F196" s="1">
        <v>11677.26</v>
      </c>
      <c r="G196" s="1">
        <f>G377+G428</f>
        <v>0</v>
      </c>
      <c r="H196" s="1">
        <v>36000</v>
      </c>
      <c r="I196" s="1">
        <v>36000</v>
      </c>
      <c r="J196" s="1">
        <v>36000</v>
      </c>
      <c r="K196" s="195">
        <f t="shared" ref="K196:K230" si="35">(J196/I196)*100</f>
        <v>100</v>
      </c>
      <c r="L196" s="195">
        <f t="shared" ref="L196:L236" si="36">(J196/F196)*100</f>
        <v>308.29149988952889</v>
      </c>
    </row>
    <row r="197" spans="1:12" x14ac:dyDescent="0.25">
      <c r="A197" s="3">
        <v>37</v>
      </c>
      <c r="B197" s="3" t="s">
        <v>43</v>
      </c>
      <c r="C197" s="3"/>
      <c r="D197" s="3"/>
      <c r="E197" s="3"/>
      <c r="F197" s="59">
        <f>F198</f>
        <v>306805.40999999997</v>
      </c>
      <c r="G197" s="59">
        <f t="shared" ref="G197:J197" si="37">G198</f>
        <v>0</v>
      </c>
      <c r="H197" s="59">
        <f>H198</f>
        <v>349800</v>
      </c>
      <c r="I197" s="59">
        <f>I198</f>
        <v>349800</v>
      </c>
      <c r="J197" s="59">
        <f t="shared" si="37"/>
        <v>338998.45</v>
      </c>
      <c r="K197" s="59">
        <f t="shared" si="35"/>
        <v>96.912078330474557</v>
      </c>
      <c r="L197" s="59">
        <f t="shared" si="36"/>
        <v>110.49298315828264</v>
      </c>
    </row>
    <row r="198" spans="1:12" x14ac:dyDescent="0.25">
      <c r="A198">
        <v>372</v>
      </c>
      <c r="B198" s="139" t="s">
        <v>566</v>
      </c>
      <c r="F198" s="1">
        <f>F199+F200</f>
        <v>306805.40999999997</v>
      </c>
      <c r="G198" s="1">
        <f t="shared" ref="G198:J198" si="38">G199+G200</f>
        <v>0</v>
      </c>
      <c r="H198" s="1">
        <f>H199+H200</f>
        <v>349800</v>
      </c>
      <c r="I198" s="1">
        <v>349800</v>
      </c>
      <c r="J198" s="1">
        <f t="shared" si="38"/>
        <v>338998.45</v>
      </c>
      <c r="K198" s="195">
        <f t="shared" si="35"/>
        <v>96.912078330474557</v>
      </c>
      <c r="L198" s="195">
        <f t="shared" si="36"/>
        <v>110.49298315828264</v>
      </c>
    </row>
    <row r="199" spans="1:12" x14ac:dyDescent="0.25">
      <c r="A199">
        <v>3721</v>
      </c>
      <c r="B199" t="s">
        <v>567</v>
      </c>
      <c r="F199" s="1">
        <v>304805.40999999997</v>
      </c>
      <c r="G199" s="1">
        <f>G491+G496+G580+G581+G585+G589+G593+G594+G596+G604+G605+G614</f>
        <v>0</v>
      </c>
      <c r="H199" s="1">
        <v>258300</v>
      </c>
      <c r="I199" s="1">
        <v>258300</v>
      </c>
      <c r="J199" s="1">
        <v>251000</v>
      </c>
      <c r="K199" s="195">
        <f t="shared" si="35"/>
        <v>97.173828881145951</v>
      </c>
      <c r="L199" s="195">
        <f t="shared" si="36"/>
        <v>82.347619748612729</v>
      </c>
    </row>
    <row r="200" spans="1:12" x14ac:dyDescent="0.25">
      <c r="A200">
        <v>3722</v>
      </c>
      <c r="B200" t="s">
        <v>567</v>
      </c>
      <c r="F200" s="1">
        <v>2000</v>
      </c>
      <c r="G200" s="1">
        <f>G577</f>
        <v>0</v>
      </c>
      <c r="H200" s="1">
        <v>91500</v>
      </c>
      <c r="I200" s="1">
        <v>91500</v>
      </c>
      <c r="J200" s="1">
        <v>87998.45</v>
      </c>
      <c r="K200" s="195">
        <f t="shared" si="35"/>
        <v>96.173169398907106</v>
      </c>
      <c r="L200" s="195">
        <f t="shared" si="36"/>
        <v>4399.9224999999997</v>
      </c>
    </row>
    <row r="201" spans="1:12" x14ac:dyDescent="0.25">
      <c r="A201" s="3">
        <v>38</v>
      </c>
      <c r="B201" s="3" t="s">
        <v>14</v>
      </c>
      <c r="C201" s="3"/>
      <c r="D201" s="3"/>
      <c r="E201" s="3"/>
      <c r="F201" s="59">
        <f>F202</f>
        <v>254645.46</v>
      </c>
      <c r="G201" s="59">
        <f t="shared" ref="G201:J202" si="39">G202</f>
        <v>0</v>
      </c>
      <c r="H201" s="59">
        <f t="shared" si="39"/>
        <v>335700</v>
      </c>
      <c r="I201" s="59">
        <f t="shared" si="39"/>
        <v>335700</v>
      </c>
      <c r="J201" s="59">
        <f t="shared" si="39"/>
        <v>334003.13</v>
      </c>
      <c r="K201" s="59">
        <f t="shared" si="35"/>
        <v>99.494527852249036</v>
      </c>
      <c r="L201" s="59">
        <f t="shared" si="36"/>
        <v>131.16398383854951</v>
      </c>
    </row>
    <row r="202" spans="1:12" x14ac:dyDescent="0.25">
      <c r="A202">
        <v>381</v>
      </c>
      <c r="B202" t="s">
        <v>83</v>
      </c>
      <c r="F202" s="1">
        <f>F203</f>
        <v>254645.46</v>
      </c>
      <c r="G202" s="1">
        <f t="shared" si="39"/>
        <v>0</v>
      </c>
      <c r="H202" s="1">
        <f t="shared" si="39"/>
        <v>335700</v>
      </c>
      <c r="I202" s="1">
        <f t="shared" si="39"/>
        <v>335700</v>
      </c>
      <c r="J202" s="1">
        <f t="shared" si="39"/>
        <v>334003.13</v>
      </c>
      <c r="K202" s="195">
        <f t="shared" si="35"/>
        <v>99.494527852249036</v>
      </c>
      <c r="L202" s="195">
        <f t="shared" si="36"/>
        <v>131.16398383854951</v>
      </c>
    </row>
    <row r="203" spans="1:12" x14ac:dyDescent="0.25">
      <c r="A203">
        <v>3811</v>
      </c>
      <c r="B203" s="139" t="s">
        <v>568</v>
      </c>
      <c r="F203" s="1">
        <v>254645.46</v>
      </c>
      <c r="G203" s="1">
        <f>G262+G265+G507+G520+G521+G530+G534+G543+G556+G607+G614+G628</f>
        <v>0</v>
      </c>
      <c r="H203" s="1">
        <v>335700</v>
      </c>
      <c r="I203" s="1">
        <v>335700</v>
      </c>
      <c r="J203" s="1">
        <v>334003.13</v>
      </c>
      <c r="K203" s="195">
        <f t="shared" si="35"/>
        <v>99.494527852249036</v>
      </c>
      <c r="L203" s="195">
        <f t="shared" si="36"/>
        <v>131.16398383854951</v>
      </c>
    </row>
    <row r="204" spans="1:12" x14ac:dyDescent="0.25">
      <c r="F204"/>
      <c r="G204" s="1"/>
      <c r="J204" s="1"/>
      <c r="K204" s="195"/>
      <c r="L204" s="195"/>
    </row>
    <row r="205" spans="1:12" x14ac:dyDescent="0.25">
      <c r="A205" s="3">
        <v>385</v>
      </c>
      <c r="B205" s="3" t="s">
        <v>569</v>
      </c>
      <c r="C205" s="3"/>
      <c r="D205" s="3"/>
      <c r="E205" s="3"/>
      <c r="F205" s="59">
        <f>F206+F207</f>
        <v>13293.71</v>
      </c>
      <c r="G205" s="59">
        <f t="shared" ref="G205:J205" si="40">G206+G207</f>
        <v>0</v>
      </c>
      <c r="H205" s="59">
        <f t="shared" si="40"/>
        <v>15000</v>
      </c>
      <c r="I205" s="59">
        <f t="shared" si="40"/>
        <v>14500</v>
      </c>
      <c r="J205" s="59">
        <f t="shared" si="40"/>
        <v>12950</v>
      </c>
      <c r="K205" s="59">
        <f t="shared" si="35"/>
        <v>89.310344827586206</v>
      </c>
      <c r="L205" s="59">
        <f t="shared" si="36"/>
        <v>97.414491515160179</v>
      </c>
    </row>
    <row r="206" spans="1:12" x14ac:dyDescent="0.25">
      <c r="A206">
        <v>3851</v>
      </c>
      <c r="B206" t="s">
        <v>570</v>
      </c>
      <c r="F206" s="1">
        <v>7100</v>
      </c>
      <c r="G206" s="1">
        <f>G259</f>
        <v>0</v>
      </c>
      <c r="H206" s="1">
        <v>15000</v>
      </c>
      <c r="I206" s="1">
        <v>14500</v>
      </c>
      <c r="J206" s="1">
        <v>12950</v>
      </c>
      <c r="K206" s="195">
        <f t="shared" si="35"/>
        <v>89.310344827586206</v>
      </c>
      <c r="L206" s="195">
        <f t="shared" si="36"/>
        <v>182.3943661971831</v>
      </c>
    </row>
    <row r="207" spans="1:12" x14ac:dyDescent="0.25">
      <c r="A207">
        <v>3859</v>
      </c>
      <c r="B207" t="s">
        <v>622</v>
      </c>
      <c r="F207" s="1">
        <v>6193.71</v>
      </c>
      <c r="G207" s="1"/>
      <c r="H207" s="1">
        <v>0</v>
      </c>
      <c r="I207" s="1">
        <v>0</v>
      </c>
      <c r="J207" s="1">
        <v>0</v>
      </c>
      <c r="K207" s="195">
        <v>0</v>
      </c>
      <c r="L207" s="195">
        <f t="shared" si="36"/>
        <v>0</v>
      </c>
    </row>
    <row r="208" spans="1:12" x14ac:dyDescent="0.25">
      <c r="F208"/>
      <c r="K208" s="195"/>
      <c r="L208" s="195"/>
    </row>
    <row r="209" spans="1:12" x14ac:dyDescent="0.25">
      <c r="G209" s="1" t="e">
        <f t="shared" ref="G209" si="41">SUM(G142:G208)</f>
        <v>#REF!</v>
      </c>
      <c r="H209" s="1"/>
      <c r="I209" s="1"/>
      <c r="J209" s="1"/>
      <c r="K209" s="195"/>
      <c r="L209" s="195"/>
    </row>
    <row r="210" spans="1:12" x14ac:dyDescent="0.25">
      <c r="A210" s="3">
        <v>4</v>
      </c>
      <c r="B210" s="3" t="s">
        <v>571</v>
      </c>
      <c r="C210" s="3"/>
      <c r="D210" s="3"/>
      <c r="E210" s="3"/>
      <c r="F210" s="59">
        <f>F211+F228</f>
        <v>1904506.22</v>
      </c>
      <c r="G210" s="59">
        <f t="shared" ref="G210" si="42">G211+G228</f>
        <v>0</v>
      </c>
      <c r="H210" s="59">
        <f>H211+H228</f>
        <v>3388900</v>
      </c>
      <c r="I210" s="59">
        <f>I211+I228</f>
        <v>3394900</v>
      </c>
      <c r="J210" s="59">
        <f>J211+J228</f>
        <v>3382122.8800000004</v>
      </c>
      <c r="K210" s="59">
        <f t="shared" si="35"/>
        <v>99.623637809655676</v>
      </c>
      <c r="L210" s="59">
        <f t="shared" si="36"/>
        <v>177.58528927251288</v>
      </c>
    </row>
    <row r="211" spans="1:12" x14ac:dyDescent="0.25">
      <c r="A211" s="3">
        <v>42</v>
      </c>
      <c r="B211" s="3" t="s">
        <v>709</v>
      </c>
      <c r="C211" s="3"/>
      <c r="D211" s="3"/>
      <c r="E211" s="3"/>
      <c r="F211" s="59">
        <f>F212+F216+F221+F223+F225</f>
        <v>1904506.22</v>
      </c>
      <c r="G211" s="59">
        <f t="shared" ref="G211" si="43">G212+G216+G221+G223+G225</f>
        <v>0</v>
      </c>
      <c r="H211" s="59">
        <f>H212+H216+H221+H223+H225</f>
        <v>2574100</v>
      </c>
      <c r="I211" s="59">
        <f>I212+I216+I221+I223+I225</f>
        <v>2574100</v>
      </c>
      <c r="J211" s="59">
        <f>J212+J216+J221+J223+J225</f>
        <v>2582185.6500000004</v>
      </c>
      <c r="K211" s="59">
        <f t="shared" si="35"/>
        <v>100.31411561322405</v>
      </c>
      <c r="L211" s="59">
        <f t="shared" si="36"/>
        <v>135.58294653403655</v>
      </c>
    </row>
    <row r="212" spans="1:12" x14ac:dyDescent="0.25">
      <c r="A212" s="3">
        <v>421</v>
      </c>
      <c r="B212" s="3" t="s">
        <v>84</v>
      </c>
      <c r="C212" s="3"/>
      <c r="D212" s="3"/>
      <c r="E212" s="3"/>
      <c r="F212" s="59">
        <f>SUM(F213:F215)</f>
        <v>1266285.24</v>
      </c>
      <c r="G212" s="59">
        <f t="shared" ref="G212" si="44">SUM(G213:G215)</f>
        <v>0</v>
      </c>
      <c r="H212" s="59">
        <f>SUM(H213:H215)</f>
        <v>2331000</v>
      </c>
      <c r="I212" s="59">
        <f>SUM(I213:I215)</f>
        <v>2331000</v>
      </c>
      <c r="J212" s="59">
        <f>SUM(J213:J215)</f>
        <v>2324744.27</v>
      </c>
      <c r="K212" s="59">
        <f t="shared" si="35"/>
        <v>99.731628914628914</v>
      </c>
      <c r="L212" s="59">
        <f t="shared" si="36"/>
        <v>183.58772546381414</v>
      </c>
    </row>
    <row r="213" spans="1:12" s="139" customFormat="1" x14ac:dyDescent="0.25">
      <c r="A213" s="139">
        <v>4212</v>
      </c>
      <c r="B213" s="139" t="s">
        <v>590</v>
      </c>
      <c r="F213" s="215">
        <v>0</v>
      </c>
      <c r="G213" s="215"/>
      <c r="H213" s="215"/>
      <c r="I213" s="215"/>
      <c r="J213" s="215"/>
      <c r="K213" s="215"/>
      <c r="L213" s="215"/>
    </row>
    <row r="214" spans="1:12" x14ac:dyDescent="0.25">
      <c r="A214" s="139">
        <v>4213</v>
      </c>
      <c r="B214" s="139" t="s">
        <v>572</v>
      </c>
      <c r="C214" s="139"/>
      <c r="D214" s="139"/>
      <c r="E214" s="139"/>
      <c r="F214" s="215">
        <v>550736.64000000001</v>
      </c>
      <c r="G214" s="215">
        <f>G409+G410+G411+G570</f>
        <v>0</v>
      </c>
      <c r="H214" s="215">
        <v>1514000</v>
      </c>
      <c r="I214" s="215">
        <v>1514000</v>
      </c>
      <c r="J214" s="215">
        <v>1513416.44</v>
      </c>
      <c r="K214" s="195">
        <f t="shared" si="35"/>
        <v>99.961455746367236</v>
      </c>
      <c r="L214" s="195">
        <f t="shared" si="36"/>
        <v>274.79857523189304</v>
      </c>
    </row>
    <row r="215" spans="1:12" x14ac:dyDescent="0.25">
      <c r="A215">
        <v>4214</v>
      </c>
      <c r="B215" s="139" t="s">
        <v>573</v>
      </c>
      <c r="F215" s="1">
        <v>715548.6</v>
      </c>
      <c r="G215" s="1">
        <f>G385+G386+G387+G412</f>
        <v>0</v>
      </c>
      <c r="H215" s="1">
        <v>817000</v>
      </c>
      <c r="I215" s="1">
        <v>817000</v>
      </c>
      <c r="J215" s="1">
        <v>811327.83</v>
      </c>
      <c r="K215" s="195">
        <f t="shared" si="35"/>
        <v>99.305731946144419</v>
      </c>
      <c r="L215" s="195">
        <f t="shared" si="36"/>
        <v>113.38542623100653</v>
      </c>
    </row>
    <row r="216" spans="1:12" x14ac:dyDescent="0.25">
      <c r="A216" s="3">
        <v>422</v>
      </c>
      <c r="B216" s="3" t="s">
        <v>85</v>
      </c>
      <c r="C216" s="3"/>
      <c r="D216" s="3"/>
      <c r="E216" s="3"/>
      <c r="F216" s="59">
        <f>SUM(F217:F220)</f>
        <v>412859.98</v>
      </c>
      <c r="G216" s="59">
        <f t="shared" ref="G216" si="45">SUM(G217:G220)</f>
        <v>0</v>
      </c>
      <c r="H216" s="59">
        <f>SUM(H217:H220)</f>
        <v>148500</v>
      </c>
      <c r="I216" s="59">
        <f>SUM(I217:I220)</f>
        <v>148500</v>
      </c>
      <c r="J216" s="59">
        <f>SUM(J217:J220)</f>
        <v>167739.89000000001</v>
      </c>
      <c r="K216" s="59">
        <f t="shared" si="35"/>
        <v>112.95615488215489</v>
      </c>
      <c r="L216" s="59">
        <f t="shared" si="36"/>
        <v>40.628759900632659</v>
      </c>
    </row>
    <row r="217" spans="1:12" x14ac:dyDescent="0.25">
      <c r="A217">
        <v>4221</v>
      </c>
      <c r="B217" t="s">
        <v>574</v>
      </c>
      <c r="F217" s="1">
        <v>5209.9799999999996</v>
      </c>
      <c r="G217" s="1">
        <f>G473</f>
        <v>0</v>
      </c>
      <c r="H217" s="1">
        <v>55000</v>
      </c>
      <c r="I217" s="1">
        <v>55000</v>
      </c>
      <c r="J217" s="1">
        <v>54441.39</v>
      </c>
      <c r="K217" s="195">
        <f t="shared" si="35"/>
        <v>98.984345454545448</v>
      </c>
      <c r="L217" s="195">
        <f t="shared" si="36"/>
        <v>1044.9443184042934</v>
      </c>
    </row>
    <row r="218" spans="1:12" x14ac:dyDescent="0.25">
      <c r="A218">
        <v>4223</v>
      </c>
      <c r="B218" t="s">
        <v>575</v>
      </c>
      <c r="F218" s="1">
        <v>401831.25</v>
      </c>
      <c r="G218" s="1">
        <f>G474+G475</f>
        <v>0</v>
      </c>
      <c r="H218" s="1">
        <v>93500</v>
      </c>
      <c r="I218" s="1">
        <v>93500</v>
      </c>
      <c r="J218" s="1">
        <v>113298.5</v>
      </c>
      <c r="K218" s="195">
        <f t="shared" si="35"/>
        <v>121.17486631016044</v>
      </c>
      <c r="L218" s="195">
        <f t="shared" si="36"/>
        <v>28.195542282985709</v>
      </c>
    </row>
    <row r="219" spans="1:12" x14ac:dyDescent="0.25">
      <c r="A219">
        <v>4225</v>
      </c>
      <c r="B219" t="s">
        <v>576</v>
      </c>
      <c r="F219" s="1">
        <v>5818.75</v>
      </c>
      <c r="G219" s="1">
        <f>G413</f>
        <v>0</v>
      </c>
      <c r="H219" s="1">
        <v>0</v>
      </c>
      <c r="I219" s="1">
        <v>0</v>
      </c>
      <c r="J219" s="1">
        <v>0</v>
      </c>
      <c r="K219" s="195">
        <v>0</v>
      </c>
      <c r="L219" s="195">
        <f t="shared" si="36"/>
        <v>0</v>
      </c>
    </row>
    <row r="220" spans="1:12" x14ac:dyDescent="0.25">
      <c r="A220">
        <v>4227</v>
      </c>
      <c r="B220" t="s">
        <v>577</v>
      </c>
      <c r="F220" s="1">
        <v>0</v>
      </c>
      <c r="G220" s="1">
        <f>G414</f>
        <v>0</v>
      </c>
      <c r="H220" s="1">
        <v>0</v>
      </c>
      <c r="I220" s="1">
        <v>0</v>
      </c>
      <c r="J220" s="1">
        <v>0</v>
      </c>
      <c r="K220" s="195">
        <v>0</v>
      </c>
      <c r="L220" s="195">
        <v>0</v>
      </c>
    </row>
    <row r="221" spans="1:12" s="3" customFormat="1" x14ac:dyDescent="0.25">
      <c r="A221" s="3">
        <v>423</v>
      </c>
      <c r="B221" s="3" t="s">
        <v>594</v>
      </c>
      <c r="F221" s="59">
        <f>F222</f>
        <v>0</v>
      </c>
      <c r="G221" s="59">
        <f t="shared" ref="G221:J221" si="46">G222</f>
        <v>0</v>
      </c>
      <c r="H221" s="59">
        <f t="shared" si="46"/>
        <v>4600</v>
      </c>
      <c r="I221" s="59">
        <f t="shared" si="46"/>
        <v>4600</v>
      </c>
      <c r="J221" s="59">
        <f t="shared" si="46"/>
        <v>4532.29</v>
      </c>
      <c r="K221" s="59">
        <f t="shared" si="35"/>
        <v>98.528043478260869</v>
      </c>
      <c r="L221" s="59">
        <v>0</v>
      </c>
    </row>
    <row r="222" spans="1:12" x14ac:dyDescent="0.25">
      <c r="A222">
        <v>4231</v>
      </c>
      <c r="B222" s="139" t="s">
        <v>504</v>
      </c>
      <c r="F222" s="1">
        <v>0</v>
      </c>
      <c r="G222" s="1"/>
      <c r="H222" s="1">
        <v>4600</v>
      </c>
      <c r="I222" s="1">
        <v>4600</v>
      </c>
      <c r="J222" s="1">
        <v>4532.29</v>
      </c>
      <c r="K222" s="195">
        <f t="shared" si="35"/>
        <v>98.528043478260869</v>
      </c>
      <c r="L222" s="195">
        <v>0</v>
      </c>
    </row>
    <row r="223" spans="1:12" s="3" customFormat="1" x14ac:dyDescent="0.25">
      <c r="A223" s="3">
        <v>425</v>
      </c>
      <c r="B223" s="3" t="s">
        <v>591</v>
      </c>
      <c r="F223" s="59">
        <f>F224</f>
        <v>0</v>
      </c>
      <c r="G223" s="59">
        <f t="shared" ref="G223:J223" si="47">G224</f>
        <v>0</v>
      </c>
      <c r="H223" s="59">
        <f t="shared" si="47"/>
        <v>65000</v>
      </c>
      <c r="I223" s="59">
        <f t="shared" si="47"/>
        <v>65000</v>
      </c>
      <c r="J223" s="59">
        <f t="shared" si="47"/>
        <v>64669.2</v>
      </c>
      <c r="K223" s="59">
        <f t="shared" si="35"/>
        <v>99.491076923076918</v>
      </c>
      <c r="L223" s="59">
        <v>0</v>
      </c>
    </row>
    <row r="224" spans="1:12" x14ac:dyDescent="0.25">
      <c r="A224">
        <v>4251</v>
      </c>
      <c r="B224" s="139" t="s">
        <v>436</v>
      </c>
      <c r="F224" s="1">
        <v>0</v>
      </c>
      <c r="G224" s="1"/>
      <c r="H224" s="1">
        <v>65000</v>
      </c>
      <c r="I224" s="1">
        <v>65000</v>
      </c>
      <c r="J224" s="1">
        <v>64669.2</v>
      </c>
      <c r="K224" s="195">
        <f t="shared" si="35"/>
        <v>99.491076923076918</v>
      </c>
      <c r="L224" s="195">
        <v>0</v>
      </c>
    </row>
    <row r="225" spans="1:12" x14ac:dyDescent="0.25">
      <c r="A225" s="3">
        <v>426</v>
      </c>
      <c r="B225" s="3" t="s">
        <v>295</v>
      </c>
      <c r="C225" s="3"/>
      <c r="D225" s="3"/>
      <c r="E225" s="3"/>
      <c r="F225" s="59">
        <f>SUM(F226:F227)</f>
        <v>225361</v>
      </c>
      <c r="G225" s="59">
        <f t="shared" ref="G225:I225" si="48">SUM(G226:G227)</f>
        <v>0</v>
      </c>
      <c r="H225" s="59">
        <f t="shared" si="48"/>
        <v>25000</v>
      </c>
      <c r="I225" s="59">
        <f t="shared" si="48"/>
        <v>25000</v>
      </c>
      <c r="J225" s="59">
        <f>SUM(J226:J227)</f>
        <v>20500</v>
      </c>
      <c r="K225" s="59">
        <f t="shared" si="35"/>
        <v>82</v>
      </c>
      <c r="L225" s="59">
        <f t="shared" si="36"/>
        <v>9.0965162561401485</v>
      </c>
    </row>
    <row r="226" spans="1:12" s="139" customFormat="1" x14ac:dyDescent="0.25">
      <c r="A226" s="139">
        <v>4263</v>
      </c>
      <c r="B226" s="139" t="s">
        <v>382</v>
      </c>
      <c r="F226" s="215">
        <v>0</v>
      </c>
      <c r="G226" s="215"/>
      <c r="H226" s="215">
        <v>25000</v>
      </c>
      <c r="I226" s="215">
        <v>25000</v>
      </c>
      <c r="J226" s="215">
        <v>20500</v>
      </c>
      <c r="K226" s="215">
        <f t="shared" si="35"/>
        <v>82</v>
      </c>
      <c r="L226" s="215">
        <v>0</v>
      </c>
    </row>
    <row r="227" spans="1:12" x14ac:dyDescent="0.25">
      <c r="A227" s="139">
        <v>4264</v>
      </c>
      <c r="B227" s="139" t="s">
        <v>578</v>
      </c>
      <c r="C227" s="139"/>
      <c r="D227" s="139"/>
      <c r="E227" s="139"/>
      <c r="F227" s="215">
        <v>225361</v>
      </c>
      <c r="G227" s="215">
        <f>G415+G416</f>
        <v>0</v>
      </c>
      <c r="H227" s="215">
        <v>0</v>
      </c>
      <c r="I227" s="215">
        <v>0</v>
      </c>
      <c r="J227" s="215">
        <v>0</v>
      </c>
      <c r="K227" s="195">
        <v>0</v>
      </c>
      <c r="L227" s="195">
        <f t="shared" si="36"/>
        <v>0</v>
      </c>
    </row>
    <row r="228" spans="1:12" s="3" customFormat="1" x14ac:dyDescent="0.25">
      <c r="A228" s="3">
        <v>45</v>
      </c>
      <c r="B228" s="3" t="s">
        <v>592</v>
      </c>
      <c r="F228" s="59">
        <f>F229</f>
        <v>0</v>
      </c>
      <c r="G228" s="59">
        <f t="shared" ref="G228:J228" si="49">G229</f>
        <v>0</v>
      </c>
      <c r="H228" s="59">
        <f t="shared" si="49"/>
        <v>814800</v>
      </c>
      <c r="I228" s="59">
        <f t="shared" si="49"/>
        <v>820800</v>
      </c>
      <c r="J228" s="59">
        <f t="shared" si="49"/>
        <v>799937.23</v>
      </c>
      <c r="K228" s="59">
        <f t="shared" si="35"/>
        <v>97.458239522417159</v>
      </c>
      <c r="L228" s="59">
        <v>0</v>
      </c>
    </row>
    <row r="229" spans="1:12" s="3" customFormat="1" x14ac:dyDescent="0.25">
      <c r="A229" s="3">
        <v>451</v>
      </c>
      <c r="B229" s="3" t="s">
        <v>592</v>
      </c>
      <c r="F229" s="59">
        <f>F230</f>
        <v>0</v>
      </c>
      <c r="G229" s="59">
        <f t="shared" ref="G229:J229" si="50">G230</f>
        <v>0</v>
      </c>
      <c r="H229" s="59">
        <f t="shared" si="50"/>
        <v>814800</v>
      </c>
      <c r="I229" s="59">
        <f t="shared" si="50"/>
        <v>820800</v>
      </c>
      <c r="J229" s="59">
        <f t="shared" si="50"/>
        <v>799937.23</v>
      </c>
      <c r="K229" s="59">
        <f t="shared" si="35"/>
        <v>97.458239522417159</v>
      </c>
      <c r="L229" s="59">
        <v>0</v>
      </c>
    </row>
    <row r="230" spans="1:12" s="139" customFormat="1" x14ac:dyDescent="0.25">
      <c r="A230" s="139">
        <v>4511</v>
      </c>
      <c r="B230" s="139" t="s">
        <v>593</v>
      </c>
      <c r="F230" s="215">
        <v>0</v>
      </c>
      <c r="G230" s="215"/>
      <c r="H230" s="215">
        <v>814800</v>
      </c>
      <c r="I230" s="215">
        <v>820800</v>
      </c>
      <c r="J230" s="215">
        <v>799937.23</v>
      </c>
      <c r="K230" s="195">
        <f t="shared" si="35"/>
        <v>97.458239522417159</v>
      </c>
      <c r="L230" s="195">
        <v>0</v>
      </c>
    </row>
    <row r="231" spans="1:12" ht="13.8" x14ac:dyDescent="0.25">
      <c r="A231" s="139"/>
      <c r="B231" s="139"/>
      <c r="C231" s="108"/>
      <c r="D231" s="108"/>
      <c r="E231" s="108"/>
      <c r="F231" s="108"/>
      <c r="G231" s="108"/>
      <c r="H231" s="108"/>
      <c r="I231" s="108"/>
      <c r="J231" s="215"/>
      <c r="K231" s="195"/>
      <c r="L231" s="195"/>
    </row>
    <row r="232" spans="1:12" ht="13.8" x14ac:dyDescent="0.25">
      <c r="A232" s="5" t="s">
        <v>579</v>
      </c>
      <c r="B232" s="5" t="s">
        <v>580</v>
      </c>
      <c r="C232" s="5"/>
      <c r="D232" s="5"/>
      <c r="E232" s="5"/>
      <c r="F232" s="77"/>
      <c r="G232" s="77"/>
      <c r="H232" s="77"/>
      <c r="I232" s="77"/>
      <c r="J232" s="77"/>
      <c r="K232" s="195"/>
      <c r="L232" s="195"/>
    </row>
    <row r="233" spans="1:12" ht="13.8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195"/>
      <c r="L233" s="195"/>
    </row>
    <row r="234" spans="1:12" ht="13.8" x14ac:dyDescent="0.25">
      <c r="A234" s="5">
        <v>5</v>
      </c>
      <c r="B234" s="5" t="s">
        <v>581</v>
      </c>
      <c r="C234" s="3"/>
      <c r="D234" s="3"/>
      <c r="E234" s="3"/>
      <c r="F234" s="59">
        <f>F235</f>
        <v>40000</v>
      </c>
      <c r="G234" s="3"/>
      <c r="H234" s="59">
        <v>0</v>
      </c>
      <c r="I234" s="59">
        <v>0</v>
      </c>
      <c r="J234" s="59">
        <v>0</v>
      </c>
      <c r="K234" s="59">
        <v>0</v>
      </c>
      <c r="L234" s="59">
        <f t="shared" si="36"/>
        <v>0</v>
      </c>
    </row>
    <row r="235" spans="1:12" x14ac:dyDescent="0.25">
      <c r="A235" s="139">
        <v>53</v>
      </c>
      <c r="B235" s="139" t="s">
        <v>582</v>
      </c>
      <c r="C235" s="139"/>
      <c r="D235" s="139"/>
      <c r="E235" s="139"/>
      <c r="F235" s="215">
        <f>F236</f>
        <v>40000</v>
      </c>
      <c r="G235" s="139"/>
      <c r="H235" s="215">
        <v>0</v>
      </c>
      <c r="I235" s="215">
        <v>0</v>
      </c>
      <c r="J235" s="215">
        <v>0</v>
      </c>
      <c r="K235" s="195">
        <v>0</v>
      </c>
      <c r="L235" s="195">
        <f t="shared" si="36"/>
        <v>0</v>
      </c>
    </row>
    <row r="236" spans="1:12" x14ac:dyDescent="0.25">
      <c r="A236" s="139">
        <v>531</v>
      </c>
      <c r="B236" s="139" t="s">
        <v>638</v>
      </c>
      <c r="C236" s="139"/>
      <c r="D236" s="139"/>
      <c r="E236" s="139"/>
      <c r="F236" s="215">
        <v>40000</v>
      </c>
      <c r="G236" s="215">
        <v>0</v>
      </c>
      <c r="H236" s="215">
        <v>0</v>
      </c>
      <c r="I236" s="215">
        <v>0</v>
      </c>
      <c r="J236" s="215">
        <v>0</v>
      </c>
      <c r="K236" s="195">
        <v>0</v>
      </c>
      <c r="L236" s="195">
        <f t="shared" si="36"/>
        <v>0</v>
      </c>
    </row>
    <row r="237" spans="1:12" ht="13.8" x14ac:dyDescent="0.25">
      <c r="A237" s="5"/>
      <c r="B237" s="5"/>
      <c r="C237" s="5"/>
      <c r="D237" s="5"/>
      <c r="E237" s="5"/>
      <c r="F237" s="77"/>
      <c r="G237" s="77"/>
      <c r="H237" s="77"/>
      <c r="I237" s="77"/>
      <c r="J237" s="77"/>
      <c r="K237" s="195"/>
      <c r="L237" s="195"/>
    </row>
    <row r="238" spans="1:12" ht="13.8" x14ac:dyDescent="0.25">
      <c r="A238" s="5">
        <v>8</v>
      </c>
      <c r="B238" s="5" t="s">
        <v>710</v>
      </c>
      <c r="C238" s="5"/>
      <c r="D238" s="5"/>
      <c r="E238" s="5"/>
      <c r="F238" s="77">
        <v>0</v>
      </c>
      <c r="G238" s="77"/>
      <c r="H238" s="77">
        <v>0</v>
      </c>
      <c r="I238" s="77">
        <v>0</v>
      </c>
      <c r="J238" s="77">
        <v>0</v>
      </c>
      <c r="K238" s="77">
        <v>0</v>
      </c>
      <c r="L238" s="77">
        <v>0</v>
      </c>
    </row>
    <row r="239" spans="1:12" x14ac:dyDescent="0.25">
      <c r="A239" s="3">
        <v>84</v>
      </c>
      <c r="B239" s="3" t="s">
        <v>205</v>
      </c>
      <c r="C239" s="3"/>
      <c r="D239" s="3"/>
      <c r="E239" s="3"/>
      <c r="F239" s="59">
        <v>0</v>
      </c>
      <c r="G239" s="59"/>
      <c r="H239" s="59">
        <v>0</v>
      </c>
      <c r="I239" s="59">
        <v>0</v>
      </c>
      <c r="J239" s="59">
        <v>0</v>
      </c>
      <c r="K239" s="59">
        <v>0</v>
      </c>
      <c r="L239" s="59">
        <v>0</v>
      </c>
    </row>
    <row r="240" spans="1:12" x14ac:dyDescent="0.25">
      <c r="A240" s="139">
        <v>842</v>
      </c>
      <c r="B240" s="139" t="s">
        <v>583</v>
      </c>
      <c r="C240" s="139"/>
      <c r="D240" s="139"/>
      <c r="E240" s="139"/>
      <c r="F240" s="215">
        <v>0</v>
      </c>
      <c r="G240" s="215"/>
      <c r="H240" s="215">
        <v>0</v>
      </c>
      <c r="I240" s="215">
        <v>0</v>
      </c>
      <c r="J240" s="215">
        <v>0</v>
      </c>
      <c r="K240" s="195">
        <v>0</v>
      </c>
      <c r="L240" s="195">
        <v>0</v>
      </c>
    </row>
    <row r="241" spans="1:12" x14ac:dyDescent="0.25">
      <c r="A241" s="139">
        <v>8421</v>
      </c>
      <c r="B241" s="139" t="s">
        <v>584</v>
      </c>
      <c r="C241" s="139"/>
      <c r="D241" s="139"/>
      <c r="E241" s="139"/>
      <c r="F241" s="215">
        <v>0</v>
      </c>
      <c r="G241" s="280"/>
      <c r="H241" s="215">
        <v>0</v>
      </c>
      <c r="I241" s="215">
        <v>0</v>
      </c>
      <c r="J241" s="215">
        <v>0</v>
      </c>
      <c r="K241" s="195">
        <v>0</v>
      </c>
      <c r="L241" s="195">
        <v>0</v>
      </c>
    </row>
    <row r="242" spans="1:12" x14ac:dyDescent="0.25">
      <c r="G242" s="1" t="e">
        <f t="shared" ref="G242" si="51">G209+G232+G236</f>
        <v>#REF!</v>
      </c>
      <c r="H242" s="1"/>
      <c r="I242" s="1"/>
      <c r="J242" s="1"/>
      <c r="K242" s="22"/>
      <c r="L242" s="22"/>
    </row>
    <row r="243" spans="1:12" ht="15.6" hidden="1" x14ac:dyDescent="0.3">
      <c r="A243" s="7"/>
      <c r="B243" s="7"/>
      <c r="C243" s="7"/>
      <c r="D243" s="7"/>
      <c r="E243" s="7"/>
      <c r="F243" s="8"/>
      <c r="G243" s="24"/>
      <c r="H243" s="24"/>
      <c r="I243" s="24"/>
      <c r="J243" s="24"/>
      <c r="K243" s="195"/>
      <c r="L243" s="195"/>
    </row>
    <row r="244" spans="1:12" ht="15.6" hidden="1" x14ac:dyDescent="0.3">
      <c r="A244" s="7"/>
      <c r="B244" s="7"/>
      <c r="C244" s="7"/>
      <c r="D244" s="7"/>
      <c r="E244" s="7"/>
      <c r="F244" s="8"/>
      <c r="G244" s="24"/>
      <c r="H244" s="24"/>
      <c r="I244" s="24"/>
      <c r="J244" s="24"/>
      <c r="K244" s="195"/>
      <c r="L244" s="195"/>
    </row>
    <row r="245" spans="1:12" ht="15.6" hidden="1" x14ac:dyDescent="0.3">
      <c r="A245" s="7"/>
      <c r="B245" s="7"/>
      <c r="C245" s="7"/>
      <c r="D245" s="7"/>
      <c r="E245" s="7"/>
      <c r="F245" s="8"/>
      <c r="G245" s="24"/>
      <c r="H245" s="24"/>
      <c r="I245" s="24"/>
      <c r="J245" s="24"/>
      <c r="K245" s="195"/>
      <c r="L245" s="195"/>
    </row>
    <row r="246" spans="1:12" ht="15.6" hidden="1" x14ac:dyDescent="0.3">
      <c r="A246" s="7"/>
      <c r="B246" s="7"/>
      <c r="C246" s="7"/>
      <c r="D246" s="7"/>
      <c r="E246" s="7"/>
      <c r="F246" s="8"/>
      <c r="G246" s="24"/>
      <c r="H246" s="24"/>
      <c r="I246" s="24"/>
      <c r="J246" s="24"/>
      <c r="K246" s="195"/>
      <c r="L246" s="195"/>
    </row>
    <row r="247" spans="1:12" ht="15.6" hidden="1" x14ac:dyDescent="0.3">
      <c r="A247" s="7"/>
      <c r="B247" s="7"/>
      <c r="C247" s="7"/>
      <c r="D247" s="7"/>
      <c r="E247" s="7"/>
      <c r="F247" s="8"/>
      <c r="G247" s="24"/>
      <c r="H247" s="24"/>
      <c r="I247" s="24"/>
      <c r="J247" s="24"/>
      <c r="K247" s="195"/>
      <c r="L247" s="195"/>
    </row>
    <row r="248" spans="1:12" ht="15.6" hidden="1" x14ac:dyDescent="0.3">
      <c r="A248" s="7"/>
      <c r="B248" s="7"/>
      <c r="C248" s="7"/>
      <c r="D248" s="7"/>
      <c r="E248" s="7"/>
      <c r="F248" s="8"/>
      <c r="G248" s="24"/>
      <c r="H248" s="24"/>
      <c r="I248" s="24"/>
      <c r="J248" s="24"/>
      <c r="K248" s="195"/>
      <c r="L248" s="195"/>
    </row>
    <row r="249" spans="1:12" ht="15.6" hidden="1" x14ac:dyDescent="0.3">
      <c r="A249" s="7"/>
      <c r="B249" s="7"/>
      <c r="C249" s="7"/>
      <c r="D249" s="7"/>
      <c r="E249" s="7"/>
      <c r="F249" s="8"/>
      <c r="G249" s="24"/>
      <c r="H249" s="24"/>
      <c r="I249" s="24"/>
      <c r="J249" s="24"/>
      <c r="K249" s="195"/>
      <c r="L249" s="195"/>
    </row>
    <row r="250" spans="1:12" ht="15.6" hidden="1" x14ac:dyDescent="0.3">
      <c r="A250" s="7"/>
      <c r="B250" s="7"/>
      <c r="C250" s="7"/>
      <c r="D250" s="7"/>
      <c r="E250" s="7"/>
      <c r="F250" s="8"/>
      <c r="G250" s="24"/>
      <c r="H250" s="24"/>
      <c r="I250" s="24"/>
      <c r="J250" s="24"/>
      <c r="K250" s="195"/>
      <c r="L250" s="195"/>
    </row>
    <row r="251" spans="1:12" ht="15.6" hidden="1" x14ac:dyDescent="0.3">
      <c r="A251" s="7"/>
      <c r="B251" s="7"/>
      <c r="C251" s="7"/>
      <c r="D251" s="7"/>
      <c r="E251" s="7"/>
      <c r="F251" s="8"/>
      <c r="G251" s="24"/>
      <c r="H251" s="24"/>
      <c r="I251" s="24"/>
      <c r="J251" s="24"/>
      <c r="K251" s="195"/>
      <c r="L251" s="195"/>
    </row>
    <row r="252" spans="1:12" ht="15.6" hidden="1" x14ac:dyDescent="0.3">
      <c r="A252" s="7"/>
      <c r="B252" s="7"/>
      <c r="C252" s="7"/>
      <c r="D252" s="7"/>
      <c r="E252" s="7"/>
      <c r="F252" s="8"/>
      <c r="G252" s="24"/>
      <c r="H252" s="24"/>
      <c r="I252" s="24"/>
      <c r="J252" s="24"/>
      <c r="K252" s="195"/>
      <c r="L252" s="195"/>
    </row>
    <row r="253" spans="1:12" ht="15.6" hidden="1" x14ac:dyDescent="0.3">
      <c r="A253" s="7"/>
      <c r="B253" s="7"/>
      <c r="C253" s="7"/>
      <c r="D253" s="7"/>
      <c r="E253" s="7"/>
      <c r="F253" s="8"/>
      <c r="G253" s="24"/>
      <c r="H253" s="24"/>
      <c r="I253" s="24"/>
      <c r="J253" s="24"/>
      <c r="K253" s="195"/>
      <c r="L253" s="195"/>
    </row>
    <row r="254" spans="1:12" ht="15.6" hidden="1" x14ac:dyDescent="0.3">
      <c r="A254" s="7"/>
      <c r="B254" s="7"/>
      <c r="C254" s="7"/>
      <c r="D254" s="7"/>
      <c r="E254" s="7"/>
      <c r="F254" s="8"/>
      <c r="G254" s="24"/>
      <c r="H254" s="24"/>
      <c r="I254" s="24"/>
      <c r="J254" s="24"/>
      <c r="K254" s="195"/>
      <c r="L254" s="195"/>
    </row>
    <row r="255" spans="1:12" ht="15.6" hidden="1" x14ac:dyDescent="0.3">
      <c r="A255" s="7"/>
      <c r="B255" s="7"/>
      <c r="C255" s="7"/>
      <c r="D255" s="7"/>
      <c r="E255" s="7"/>
      <c r="F255" s="8"/>
      <c r="G255" s="24"/>
      <c r="H255" s="24"/>
      <c r="I255" s="24"/>
      <c r="J255" s="24"/>
      <c r="K255" s="195"/>
      <c r="L255" s="195"/>
    </row>
    <row r="256" spans="1:12" ht="15.6" hidden="1" x14ac:dyDescent="0.3">
      <c r="A256" s="7"/>
      <c r="B256" s="7"/>
      <c r="C256" s="7"/>
      <c r="D256" s="7"/>
      <c r="E256" s="7"/>
      <c r="F256" s="8"/>
      <c r="G256" s="24"/>
      <c r="H256" s="24"/>
      <c r="I256" s="24"/>
      <c r="J256" s="24"/>
      <c r="K256" s="195"/>
      <c r="L256" s="195"/>
    </row>
    <row r="257" spans="1:12" ht="15.6" hidden="1" x14ac:dyDescent="0.3">
      <c r="A257" s="7"/>
      <c r="B257" s="7"/>
      <c r="C257" s="7"/>
      <c r="D257" s="7"/>
      <c r="E257" s="7"/>
      <c r="F257" s="8"/>
      <c r="G257" s="24"/>
      <c r="H257" s="24"/>
      <c r="I257" s="24"/>
      <c r="J257" s="24"/>
      <c r="K257" s="195"/>
      <c r="L257" s="195"/>
    </row>
    <row r="258" spans="1:12" ht="15.6" hidden="1" x14ac:dyDescent="0.3">
      <c r="A258" s="7"/>
      <c r="B258" s="7"/>
      <c r="C258" s="7"/>
      <c r="D258" s="7"/>
      <c r="E258" s="7"/>
      <c r="F258" s="8"/>
      <c r="G258" s="24"/>
      <c r="H258" s="24"/>
      <c r="I258" s="24"/>
      <c r="J258" s="24"/>
      <c r="K258" s="195"/>
      <c r="L258" s="195"/>
    </row>
    <row r="259" spans="1:12" ht="15.6" hidden="1" x14ac:dyDescent="0.3">
      <c r="A259" s="7"/>
      <c r="B259" s="7"/>
      <c r="C259" s="7"/>
      <c r="D259" s="7"/>
      <c r="E259" s="7"/>
      <c r="F259" s="8"/>
      <c r="G259" s="24"/>
      <c r="H259" s="24"/>
      <c r="I259" s="24"/>
      <c r="J259" s="24"/>
      <c r="K259" s="195"/>
      <c r="L259" s="195"/>
    </row>
    <row r="260" spans="1:12" ht="15.6" hidden="1" x14ac:dyDescent="0.3">
      <c r="A260" s="7"/>
      <c r="B260" s="7"/>
      <c r="C260" s="7"/>
      <c r="D260" s="7"/>
      <c r="E260" s="7"/>
      <c r="F260" s="8"/>
      <c r="G260" s="24"/>
      <c r="H260" s="24"/>
      <c r="I260" s="24"/>
      <c r="J260" s="24"/>
      <c r="K260" s="195"/>
      <c r="L260" s="195"/>
    </row>
    <row r="261" spans="1:12" ht="15.6" hidden="1" x14ac:dyDescent="0.3">
      <c r="A261" s="7"/>
      <c r="B261" s="7"/>
      <c r="C261" s="7"/>
      <c r="D261" s="7"/>
      <c r="E261" s="7"/>
      <c r="F261" s="8"/>
      <c r="G261" s="24"/>
      <c r="H261" s="24"/>
      <c r="I261" s="24"/>
      <c r="J261" s="24"/>
      <c r="K261" s="195"/>
      <c r="L261" s="195"/>
    </row>
    <row r="262" spans="1:12" ht="15.6" hidden="1" x14ac:dyDescent="0.3">
      <c r="A262" s="7"/>
      <c r="B262" s="7"/>
      <c r="C262" s="7"/>
      <c r="D262" s="7"/>
      <c r="E262" s="7"/>
      <c r="F262" s="8"/>
      <c r="G262" s="24"/>
      <c r="H262" s="24"/>
      <c r="I262" s="24"/>
      <c r="J262" s="24"/>
      <c r="K262" s="195"/>
      <c r="L262" s="195"/>
    </row>
    <row r="263" spans="1:12" ht="15.6" hidden="1" x14ac:dyDescent="0.3">
      <c r="A263" s="7"/>
      <c r="B263" s="7"/>
      <c r="C263" s="7"/>
      <c r="D263" s="7"/>
      <c r="E263" s="7"/>
      <c r="F263" s="8"/>
      <c r="G263" s="24"/>
      <c r="H263" s="24"/>
      <c r="I263" s="24"/>
      <c r="J263" s="24"/>
      <c r="K263" s="195"/>
      <c r="L263" s="195"/>
    </row>
    <row r="264" spans="1:12" ht="15.6" hidden="1" x14ac:dyDescent="0.3">
      <c r="A264" s="7"/>
      <c r="B264" s="7"/>
      <c r="C264" s="7"/>
      <c r="D264" s="7"/>
      <c r="E264" s="7"/>
      <c r="F264" s="8"/>
      <c r="G264" s="24"/>
      <c r="H264" s="24"/>
      <c r="I264" s="24"/>
      <c r="J264" s="24"/>
      <c r="K264" s="195"/>
      <c r="L264" s="195"/>
    </row>
    <row r="265" spans="1:12" ht="15.6" hidden="1" x14ac:dyDescent="0.3">
      <c r="A265" s="7"/>
      <c r="B265" s="7"/>
      <c r="C265" s="7"/>
      <c r="D265" s="7"/>
      <c r="E265" s="7"/>
      <c r="F265" s="8"/>
      <c r="G265" s="24"/>
      <c r="H265" s="24"/>
      <c r="I265" s="24"/>
      <c r="J265" s="24"/>
      <c r="K265" s="195"/>
      <c r="L265" s="195"/>
    </row>
    <row r="266" spans="1:12" ht="15.6" hidden="1" x14ac:dyDescent="0.3">
      <c r="A266" s="7"/>
      <c r="B266" s="7"/>
      <c r="C266" s="7"/>
      <c r="D266" s="7"/>
      <c r="E266" s="7"/>
      <c r="F266" s="8"/>
      <c r="G266" s="24"/>
      <c r="H266" s="24"/>
      <c r="I266" s="24"/>
      <c r="J266" s="24"/>
      <c r="K266" s="195"/>
      <c r="L266" s="195"/>
    </row>
    <row r="267" spans="1:12" ht="15.6" hidden="1" x14ac:dyDescent="0.3">
      <c r="A267" s="7"/>
      <c r="B267" s="7"/>
      <c r="C267" s="7"/>
      <c r="D267" s="7"/>
      <c r="E267" s="7"/>
      <c r="F267" s="8"/>
      <c r="G267" s="24"/>
      <c r="H267" s="24"/>
      <c r="I267" s="24"/>
      <c r="J267" s="24"/>
      <c r="K267" s="195"/>
      <c r="L267" s="195"/>
    </row>
    <row r="268" spans="1:12" ht="15.6" hidden="1" x14ac:dyDescent="0.3">
      <c r="A268" s="7"/>
      <c r="B268" s="7"/>
      <c r="C268" s="7"/>
      <c r="D268" s="7"/>
      <c r="E268" s="7"/>
      <c r="F268" s="8"/>
      <c r="G268" s="24"/>
      <c r="H268" s="24"/>
      <c r="I268" s="24"/>
      <c r="J268" s="24"/>
      <c r="K268" s="195"/>
      <c r="L268" s="195"/>
    </row>
    <row r="269" spans="1:12" ht="15.6" hidden="1" x14ac:dyDescent="0.3">
      <c r="A269" s="7"/>
      <c r="B269" s="7"/>
      <c r="C269" s="7"/>
      <c r="D269" s="7"/>
      <c r="E269" s="7"/>
      <c r="F269" s="8"/>
      <c r="G269" s="24"/>
      <c r="H269" s="24"/>
      <c r="I269" s="24"/>
      <c r="J269" s="24"/>
      <c r="K269" s="195"/>
      <c r="L269" s="195"/>
    </row>
    <row r="270" spans="1:12" ht="15.6" hidden="1" x14ac:dyDescent="0.3">
      <c r="A270" s="7"/>
      <c r="B270" s="7"/>
      <c r="C270" s="7"/>
      <c r="D270" s="7"/>
      <c r="E270" s="7"/>
      <c r="F270" s="8"/>
      <c r="G270" s="24"/>
      <c r="H270" s="24"/>
      <c r="I270" s="24"/>
      <c r="J270" s="24"/>
      <c r="K270" s="195"/>
      <c r="L270" s="195"/>
    </row>
    <row r="271" spans="1:12" ht="15.6" hidden="1" x14ac:dyDescent="0.3">
      <c r="A271" s="7"/>
      <c r="B271" s="7"/>
      <c r="C271" s="7"/>
      <c r="D271" s="7"/>
      <c r="E271" s="7"/>
      <c r="F271" s="8"/>
      <c r="G271" s="24"/>
      <c r="H271" s="24"/>
      <c r="I271" s="24"/>
      <c r="J271" s="24"/>
      <c r="K271" s="195"/>
      <c r="L271" s="195"/>
    </row>
    <row r="272" spans="1:12" ht="15.6" hidden="1" x14ac:dyDescent="0.3">
      <c r="A272" s="7"/>
      <c r="B272" s="7"/>
      <c r="C272" s="7"/>
      <c r="D272" s="7"/>
      <c r="E272" s="7"/>
      <c r="F272" s="8"/>
      <c r="G272" s="24"/>
      <c r="H272" s="24"/>
      <c r="I272" s="24"/>
      <c r="J272" s="24"/>
      <c r="K272" s="195"/>
      <c r="L272" s="195"/>
    </row>
    <row r="273" spans="1:12" ht="15.6" hidden="1" x14ac:dyDescent="0.3">
      <c r="A273" s="7"/>
      <c r="B273" s="7"/>
      <c r="C273" s="7"/>
      <c r="D273" s="7"/>
      <c r="E273" s="7"/>
      <c r="F273" s="8"/>
      <c r="G273" s="24"/>
      <c r="H273" s="24"/>
      <c r="I273" s="24"/>
      <c r="J273" s="24"/>
      <c r="K273" s="195"/>
      <c r="L273" s="195"/>
    </row>
    <row r="274" spans="1:12" ht="15.6" hidden="1" x14ac:dyDescent="0.3">
      <c r="A274" s="7"/>
      <c r="B274" s="7"/>
      <c r="C274" s="7"/>
      <c r="D274" s="7"/>
      <c r="E274" s="7"/>
      <c r="F274" s="8"/>
      <c r="G274" s="24"/>
      <c r="H274" s="24"/>
      <c r="I274" s="24"/>
      <c r="J274" s="24"/>
      <c r="K274" s="195"/>
      <c r="L274" s="195"/>
    </row>
    <row r="275" spans="1:12" ht="15.6" hidden="1" x14ac:dyDescent="0.3">
      <c r="A275" s="7"/>
      <c r="B275" s="7"/>
      <c r="C275" s="7"/>
      <c r="D275" s="7"/>
      <c r="E275" s="7"/>
      <c r="F275" s="8"/>
      <c r="G275" s="24"/>
      <c r="H275" s="24"/>
      <c r="I275" s="24"/>
      <c r="J275" s="24"/>
      <c r="K275" s="195"/>
      <c r="L275" s="195"/>
    </row>
    <row r="276" spans="1:12" ht="15.6" hidden="1" x14ac:dyDescent="0.3">
      <c r="A276" s="7"/>
      <c r="B276" s="7"/>
      <c r="C276" s="7"/>
      <c r="D276" s="7"/>
      <c r="E276" s="7"/>
      <c r="F276" s="8"/>
      <c r="G276" s="24"/>
      <c r="H276" s="24"/>
      <c r="I276" s="24"/>
      <c r="J276" s="24"/>
      <c r="K276" s="195"/>
      <c r="L276" s="195"/>
    </row>
    <row r="277" spans="1:12" ht="15.6" hidden="1" x14ac:dyDescent="0.3">
      <c r="A277" s="7"/>
      <c r="B277" s="7"/>
      <c r="C277" s="7"/>
      <c r="D277" s="7"/>
      <c r="E277" s="7"/>
      <c r="F277" s="8"/>
      <c r="G277" s="24"/>
      <c r="H277" s="24"/>
      <c r="I277" s="24"/>
      <c r="J277" s="24"/>
      <c r="K277" s="195"/>
      <c r="L277" s="195"/>
    </row>
    <row r="278" spans="1:12" ht="15.6" hidden="1" x14ac:dyDescent="0.3">
      <c r="A278" s="7"/>
      <c r="B278" s="7"/>
      <c r="C278" s="7"/>
      <c r="D278" s="7"/>
      <c r="E278" s="7"/>
      <c r="F278" s="8"/>
      <c r="G278" s="24"/>
      <c r="H278" s="24"/>
      <c r="I278" s="24"/>
      <c r="J278" s="24"/>
      <c r="K278" s="195"/>
      <c r="L278" s="195"/>
    </row>
    <row r="279" spans="1:12" ht="15.6" hidden="1" x14ac:dyDescent="0.3">
      <c r="A279" s="7"/>
      <c r="B279" s="7"/>
      <c r="C279" s="7"/>
      <c r="D279" s="7"/>
      <c r="E279" s="7"/>
      <c r="F279" s="8"/>
      <c r="G279" s="24"/>
      <c r="H279" s="24"/>
      <c r="I279" s="24"/>
      <c r="J279" s="24"/>
      <c r="K279" s="195"/>
      <c r="L279" s="195"/>
    </row>
    <row r="280" spans="1:12" ht="15.6" hidden="1" x14ac:dyDescent="0.3">
      <c r="A280" s="7"/>
      <c r="B280" s="7"/>
      <c r="C280" s="7"/>
      <c r="D280" s="7"/>
      <c r="E280" s="7"/>
      <c r="F280" s="8"/>
      <c r="G280" s="24"/>
      <c r="H280" s="24"/>
      <c r="I280" s="24"/>
      <c r="J280" s="24"/>
      <c r="K280" s="195"/>
      <c r="L280" s="195"/>
    </row>
    <row r="281" spans="1:12" ht="15.6" hidden="1" x14ac:dyDescent="0.3">
      <c r="A281" s="7"/>
      <c r="B281" s="7"/>
      <c r="C281" s="7"/>
      <c r="D281" s="7"/>
      <c r="E281" s="7"/>
      <c r="F281" s="8"/>
      <c r="G281" s="24"/>
      <c r="H281" s="24"/>
      <c r="I281" s="24"/>
      <c r="J281" s="24"/>
      <c r="K281" s="195"/>
      <c r="L281" s="195"/>
    </row>
    <row r="282" spans="1:12" ht="15.6" hidden="1" x14ac:dyDescent="0.3">
      <c r="A282" s="7"/>
      <c r="B282" s="7"/>
      <c r="C282" s="7"/>
      <c r="D282" s="7"/>
      <c r="E282" s="7"/>
      <c r="F282" s="8"/>
      <c r="G282" s="24"/>
      <c r="H282" s="24"/>
      <c r="I282" s="24"/>
      <c r="J282" s="24"/>
      <c r="K282" s="195"/>
      <c r="L282" s="195"/>
    </row>
    <row r="283" spans="1:12" ht="15.6" hidden="1" x14ac:dyDescent="0.3">
      <c r="A283" s="7"/>
      <c r="B283" s="7"/>
      <c r="C283" s="7"/>
      <c r="D283" s="7"/>
      <c r="E283" s="7"/>
      <c r="F283" s="8"/>
      <c r="G283" s="24"/>
      <c r="H283" s="24"/>
      <c r="I283" s="24"/>
      <c r="J283" s="24"/>
      <c r="K283" s="195"/>
      <c r="L283" s="195"/>
    </row>
    <row r="284" spans="1:12" ht="15.6" hidden="1" x14ac:dyDescent="0.3">
      <c r="A284" s="7"/>
      <c r="B284" s="7"/>
      <c r="C284" s="7"/>
      <c r="D284" s="7"/>
      <c r="E284" s="7"/>
      <c r="F284" s="8"/>
      <c r="G284" s="24"/>
      <c r="H284" s="24"/>
      <c r="I284" s="24"/>
      <c r="J284" s="24"/>
      <c r="K284" s="195"/>
      <c r="L284" s="195"/>
    </row>
    <row r="285" spans="1:12" ht="15.6" hidden="1" x14ac:dyDescent="0.3">
      <c r="A285" s="7"/>
      <c r="B285" s="7"/>
      <c r="C285" s="7"/>
      <c r="D285" s="7"/>
      <c r="E285" s="7"/>
      <c r="F285" s="8"/>
      <c r="G285" s="24"/>
      <c r="H285" s="24"/>
      <c r="I285" s="24"/>
      <c r="J285" s="24"/>
      <c r="K285" s="195"/>
      <c r="L285" s="195"/>
    </row>
    <row r="286" spans="1:12" ht="15.6" hidden="1" x14ac:dyDescent="0.3">
      <c r="A286" s="7"/>
      <c r="B286" s="7"/>
      <c r="C286" s="7"/>
      <c r="D286" s="7"/>
      <c r="E286" s="7"/>
      <c r="F286" s="8"/>
      <c r="G286" s="24"/>
      <c r="H286" s="24"/>
      <c r="I286" s="24"/>
      <c r="J286" s="24"/>
      <c r="K286" s="195"/>
      <c r="L286" s="195"/>
    </row>
    <row r="287" spans="1:12" ht="15.6" hidden="1" x14ac:dyDescent="0.3">
      <c r="A287" s="7"/>
      <c r="B287" s="7"/>
      <c r="C287" s="7"/>
      <c r="D287" s="7"/>
      <c r="E287" s="7"/>
      <c r="F287" s="8"/>
      <c r="G287" s="24"/>
      <c r="H287" s="24"/>
      <c r="I287" s="24"/>
      <c r="J287" s="24"/>
      <c r="K287" s="195"/>
      <c r="L287" s="195"/>
    </row>
    <row r="288" spans="1:12" ht="15.6" hidden="1" x14ac:dyDescent="0.3">
      <c r="A288" s="7"/>
      <c r="B288" s="7"/>
      <c r="C288" s="7"/>
      <c r="D288" s="7"/>
      <c r="E288" s="7"/>
      <c r="F288" s="8"/>
      <c r="G288" s="24"/>
      <c r="H288" s="24"/>
      <c r="I288" s="24"/>
      <c r="J288" s="24"/>
      <c r="K288" s="195"/>
      <c r="L288" s="195"/>
    </row>
    <row r="289" spans="1:12" ht="15.6" hidden="1" x14ac:dyDescent="0.3">
      <c r="A289" s="7"/>
      <c r="B289" s="7"/>
      <c r="C289" s="7"/>
      <c r="D289" s="7"/>
      <c r="E289" s="7"/>
      <c r="F289" s="8"/>
      <c r="G289" s="24"/>
      <c r="H289" s="24"/>
      <c r="I289" s="24"/>
      <c r="J289" s="24"/>
      <c r="K289" s="195"/>
      <c r="L289" s="195"/>
    </row>
    <row r="290" spans="1:12" ht="15.6" hidden="1" x14ac:dyDescent="0.3">
      <c r="A290" s="7"/>
      <c r="B290" s="7"/>
      <c r="C290" s="7"/>
      <c r="D290" s="7"/>
      <c r="E290" s="7"/>
      <c r="F290" s="8"/>
      <c r="G290" s="24"/>
      <c r="H290" s="24"/>
      <c r="I290" s="24"/>
      <c r="J290" s="24"/>
      <c r="K290" s="195"/>
      <c r="L290" s="195"/>
    </row>
    <row r="291" spans="1:12" ht="15.6" hidden="1" x14ac:dyDescent="0.3">
      <c r="A291" s="7"/>
      <c r="B291" s="7"/>
      <c r="C291" s="7"/>
      <c r="D291" s="7"/>
      <c r="E291" s="7"/>
      <c r="F291" s="8"/>
      <c r="G291" s="24"/>
      <c r="H291" s="24"/>
      <c r="I291" s="24"/>
      <c r="J291" s="24"/>
      <c r="K291" s="195"/>
      <c r="L291" s="195"/>
    </row>
    <row r="292" spans="1:12" ht="15.6" hidden="1" x14ac:dyDescent="0.3">
      <c r="A292" s="7"/>
      <c r="B292" s="7"/>
      <c r="C292" s="7"/>
      <c r="D292" s="7"/>
      <c r="E292" s="7"/>
      <c r="F292" s="8"/>
      <c r="G292" s="24"/>
      <c r="H292" s="24"/>
      <c r="I292" s="24"/>
      <c r="J292" s="24"/>
      <c r="K292" s="24"/>
      <c r="L292" s="24"/>
    </row>
    <row r="293" spans="1:12" ht="15.6" x14ac:dyDescent="0.3">
      <c r="A293" s="7"/>
      <c r="B293" s="7"/>
      <c r="C293" s="7"/>
      <c r="D293" s="7"/>
      <c r="E293" s="7"/>
      <c r="F293" s="8"/>
      <c r="G293" s="24"/>
      <c r="H293" s="24"/>
      <c r="I293" s="24"/>
      <c r="J293" s="24"/>
      <c r="K293" s="24"/>
      <c r="L293" s="24"/>
    </row>
    <row r="294" spans="1:12" ht="15.6" x14ac:dyDescent="0.3">
      <c r="A294" s="4" t="s">
        <v>515</v>
      </c>
      <c r="B294" s="4"/>
      <c r="C294" s="4" t="s">
        <v>1</v>
      </c>
      <c r="D294" s="4"/>
      <c r="E294" s="4"/>
      <c r="F294" s="48" t="s">
        <v>156</v>
      </c>
      <c r="G294" s="3"/>
      <c r="H294" s="48" t="s">
        <v>94</v>
      </c>
      <c r="I294" s="48" t="s">
        <v>695</v>
      </c>
      <c r="J294" s="192" t="s">
        <v>156</v>
      </c>
      <c r="K294" s="48" t="s">
        <v>75</v>
      </c>
      <c r="L294" s="48" t="s">
        <v>75</v>
      </c>
    </row>
    <row r="295" spans="1:12" ht="15.6" x14ac:dyDescent="0.3">
      <c r="A295" s="12"/>
      <c r="B295" s="12"/>
      <c r="C295" s="12"/>
      <c r="D295" s="12"/>
      <c r="E295" s="12"/>
      <c r="F295" s="6" t="s">
        <v>623</v>
      </c>
      <c r="H295" s="48" t="s">
        <v>317</v>
      </c>
      <c r="I295" s="48" t="s">
        <v>317</v>
      </c>
      <c r="J295" s="193" t="s">
        <v>616</v>
      </c>
      <c r="K295" s="83" t="s">
        <v>199</v>
      </c>
      <c r="L295" s="83" t="s">
        <v>698</v>
      </c>
    </row>
    <row r="296" spans="1:12" s="85" customFormat="1" ht="15.6" x14ac:dyDescent="0.3">
      <c r="A296" s="260"/>
      <c r="B296" s="260"/>
      <c r="C296" s="260"/>
      <c r="D296" s="261" t="s">
        <v>172</v>
      </c>
      <c r="E296" s="260"/>
      <c r="F296" s="48" t="s">
        <v>173</v>
      </c>
      <c r="H296" s="83" t="s">
        <v>174</v>
      </c>
      <c r="I296" s="83" t="s">
        <v>175</v>
      </c>
      <c r="J296" s="101" t="s">
        <v>176</v>
      </c>
      <c r="K296" s="83" t="s">
        <v>177</v>
      </c>
      <c r="L296" s="83" t="s">
        <v>200</v>
      </c>
    </row>
    <row r="297" spans="1:12" ht="15.6" x14ac:dyDescent="0.3">
      <c r="A297" s="196" t="s">
        <v>2</v>
      </c>
      <c r="B297" s="196"/>
      <c r="C297" s="196"/>
      <c r="D297" s="196"/>
      <c r="E297" s="196"/>
      <c r="F297" s="305">
        <f>F298+F372</f>
        <v>5292755.8</v>
      </c>
      <c r="G297" s="305">
        <f>G298+G372</f>
        <v>0</v>
      </c>
      <c r="H297" s="305">
        <f>H298+H372</f>
        <v>7437945</v>
      </c>
      <c r="I297" s="305">
        <f>I298+I372</f>
        <v>7437945</v>
      </c>
      <c r="J297" s="305">
        <f>J298+J372</f>
        <v>7355305.9700000007</v>
      </c>
      <c r="K297" s="305">
        <f>(J297/I297)*100</f>
        <v>98.888953467658084</v>
      </c>
      <c r="L297" s="305">
        <f>(J297/F297)*100</f>
        <v>138.96930536640292</v>
      </c>
    </row>
    <row r="298" spans="1:12" ht="15.6" x14ac:dyDescent="0.3">
      <c r="A298" s="198" t="s">
        <v>342</v>
      </c>
      <c r="B298" s="198"/>
      <c r="C298" s="198"/>
      <c r="D298" s="198"/>
      <c r="E298" s="198"/>
      <c r="F298" s="199">
        <f t="shared" ref="F298:G298" si="52">F299</f>
        <v>337276.09</v>
      </c>
      <c r="G298" s="199">
        <f t="shared" si="52"/>
        <v>0</v>
      </c>
      <c r="H298" s="199">
        <f>H299</f>
        <v>382000</v>
      </c>
      <c r="I298" s="199">
        <f>I299</f>
        <v>381500</v>
      </c>
      <c r="J298" s="199">
        <f t="shared" ref="J298" si="53">J299</f>
        <v>372894.71999999997</v>
      </c>
      <c r="K298" s="199">
        <f>(J298/I298)*100</f>
        <v>97.74435648754914</v>
      </c>
      <c r="L298" s="199">
        <f>(J298/F298)*100</f>
        <v>110.56067449074138</v>
      </c>
    </row>
    <row r="299" spans="1:12" ht="13.8" x14ac:dyDescent="0.25">
      <c r="A299" s="200" t="s">
        <v>343</v>
      </c>
      <c r="B299" s="200"/>
      <c r="C299" s="200"/>
      <c r="D299" s="200"/>
      <c r="E299" s="200"/>
      <c r="F299" s="201">
        <f t="shared" ref="F299:G299" si="54">F300+F358</f>
        <v>337276.09</v>
      </c>
      <c r="G299" s="201">
        <f t="shared" si="54"/>
        <v>0</v>
      </c>
      <c r="H299" s="201">
        <f>H300+H358</f>
        <v>382000</v>
      </c>
      <c r="I299" s="201">
        <f>I300+I358</f>
        <v>381500</v>
      </c>
      <c r="J299" s="201">
        <f t="shared" ref="J299" si="55">J300+J358</f>
        <v>372894.71999999997</v>
      </c>
      <c r="K299" s="201">
        <f>(J299/I299)*100</f>
        <v>97.74435648754914</v>
      </c>
      <c r="L299" s="201">
        <f>(J299/F299)*100</f>
        <v>110.56067449074138</v>
      </c>
    </row>
    <row r="300" spans="1:12" ht="13.8" x14ac:dyDescent="0.25">
      <c r="A300" s="202" t="s">
        <v>344</v>
      </c>
      <c r="B300" s="202"/>
      <c r="C300" s="202"/>
      <c r="D300" s="202"/>
      <c r="E300" s="202"/>
      <c r="F300" s="203">
        <f t="shared" ref="F300:G300" si="56">F303+F333+F352</f>
        <v>319961.64</v>
      </c>
      <c r="G300" s="203">
        <f t="shared" si="56"/>
        <v>0</v>
      </c>
      <c r="H300" s="203">
        <f>H303+H333+H352</f>
        <v>365000</v>
      </c>
      <c r="I300" s="203">
        <f>I303+I333+I352</f>
        <v>364500</v>
      </c>
      <c r="J300" s="203">
        <f t="shared" ref="J300" si="57">J303+J333+J352</f>
        <v>357284.64999999997</v>
      </c>
      <c r="K300" s="203">
        <f>(J300/I300)*100</f>
        <v>98.020480109739367</v>
      </c>
      <c r="L300" s="203">
        <f>(J300/F300)*100</f>
        <v>111.66483894756882</v>
      </c>
    </row>
    <row r="301" spans="1:12" ht="13.8" x14ac:dyDescent="0.25">
      <c r="A301" s="204" t="s">
        <v>345</v>
      </c>
      <c r="B301" s="204"/>
      <c r="C301" s="204"/>
      <c r="D301" s="204"/>
      <c r="E301" s="204"/>
      <c r="F301" s="220"/>
      <c r="G301" s="204"/>
      <c r="H301" s="205"/>
      <c r="I301" s="205"/>
      <c r="J301" s="206"/>
      <c r="K301" s="206"/>
      <c r="L301" s="206"/>
    </row>
    <row r="302" spans="1:12" ht="13.8" x14ac:dyDescent="0.25">
      <c r="A302" s="207" t="s">
        <v>346</v>
      </c>
      <c r="B302" s="208"/>
      <c r="C302" s="208"/>
      <c r="D302" s="208"/>
      <c r="E302" s="208"/>
      <c r="F302" s="209"/>
      <c r="G302" s="208"/>
      <c r="H302" s="209"/>
      <c r="I302" s="209"/>
      <c r="J302" s="210"/>
      <c r="K302" s="210"/>
      <c r="L302" s="210"/>
    </row>
    <row r="303" spans="1:12" ht="13.8" x14ac:dyDescent="0.25">
      <c r="A303" s="211" t="s">
        <v>711</v>
      </c>
      <c r="B303" s="212"/>
      <c r="C303" s="212"/>
      <c r="D303" s="212"/>
      <c r="E303" s="212"/>
      <c r="F303" s="213">
        <f t="shared" ref="F303:G303" si="58">F304</f>
        <v>237647.68</v>
      </c>
      <c r="G303" s="213">
        <f t="shared" si="58"/>
        <v>0</v>
      </c>
      <c r="H303" s="213">
        <f>H304</f>
        <v>278800</v>
      </c>
      <c r="I303" s="213">
        <f>I304</f>
        <v>278300</v>
      </c>
      <c r="J303" s="213">
        <f t="shared" ref="J303" si="59">J304</f>
        <v>273489.86</v>
      </c>
      <c r="K303" s="213">
        <f>(J303/I303)*100</f>
        <v>98.271598993891473</v>
      </c>
      <c r="L303" s="213">
        <f t="shared" ref="L303:L331" si="60">(J303/F303)*100</f>
        <v>115.08206602311455</v>
      </c>
    </row>
    <row r="304" spans="1:12" x14ac:dyDescent="0.25">
      <c r="A304" s="30">
        <v>3</v>
      </c>
      <c r="B304" s="30" t="s">
        <v>3</v>
      </c>
      <c r="C304" s="30"/>
      <c r="D304" s="30"/>
      <c r="E304" s="30"/>
      <c r="F304" s="37">
        <f t="shared" ref="F304:G304" si="61">F305+F313+F329</f>
        <v>237647.68</v>
      </c>
      <c r="G304" s="37">
        <f t="shared" si="61"/>
        <v>0</v>
      </c>
      <c r="H304" s="37">
        <f>H305+H313+H329</f>
        <v>278800</v>
      </c>
      <c r="I304" s="37">
        <f>I305+I313+I329</f>
        <v>278300</v>
      </c>
      <c r="J304" s="37">
        <f t="shared" ref="J304" si="62">J305+J313+J329</f>
        <v>273489.86</v>
      </c>
      <c r="K304" s="195">
        <f>(J304/I304)*100</f>
        <v>98.271598993891473</v>
      </c>
      <c r="L304" s="195">
        <f t="shared" si="60"/>
        <v>115.08206602311455</v>
      </c>
    </row>
    <row r="305" spans="1:12" x14ac:dyDescent="0.25">
      <c r="A305" s="30">
        <v>31</v>
      </c>
      <c r="B305" s="30" t="s">
        <v>4</v>
      </c>
      <c r="C305" s="30"/>
      <c r="D305" s="30"/>
      <c r="E305" s="30"/>
      <c r="F305" s="37">
        <f t="shared" ref="F305:G305" si="63">F306+F310</f>
        <v>142169.82999999999</v>
      </c>
      <c r="G305" s="37">
        <f t="shared" si="63"/>
        <v>0</v>
      </c>
      <c r="H305" s="37">
        <f>H306+H310</f>
        <v>172500</v>
      </c>
      <c r="I305" s="37">
        <f>I306+I310</f>
        <v>172500</v>
      </c>
      <c r="J305" s="37">
        <f t="shared" ref="J305" si="64">J306+J310</f>
        <v>171525.99</v>
      </c>
      <c r="K305" s="195">
        <f t="shared" ref="K305:K331" si="65">(J305/I305)*100</f>
        <v>99.435356521739124</v>
      </c>
      <c r="L305" s="195">
        <f t="shared" si="60"/>
        <v>120.64865661019641</v>
      </c>
    </row>
    <row r="306" spans="1:12" x14ac:dyDescent="0.25">
      <c r="A306" s="30">
        <v>311</v>
      </c>
      <c r="B306" s="30" t="s">
        <v>347</v>
      </c>
      <c r="C306" s="30"/>
      <c r="D306" s="30"/>
      <c r="E306" s="30"/>
      <c r="F306" s="37">
        <f t="shared" ref="F306:G306" si="66">SUM(F307:F309)</f>
        <v>121305.87</v>
      </c>
      <c r="G306" s="37">
        <f t="shared" si="66"/>
        <v>0</v>
      </c>
      <c r="H306" s="37">
        <f>SUM(H307:H309)</f>
        <v>147500</v>
      </c>
      <c r="I306" s="37">
        <f>SUM(I307:I309)</f>
        <v>147500</v>
      </c>
      <c r="J306" s="37">
        <f t="shared" ref="J306" si="67">SUM(J307:J309)</f>
        <v>146850.91999999998</v>
      </c>
      <c r="K306" s="195">
        <f t="shared" si="65"/>
        <v>99.559945762711848</v>
      </c>
      <c r="L306" s="195">
        <f t="shared" si="60"/>
        <v>121.05837912048278</v>
      </c>
    </row>
    <row r="307" spans="1:12" x14ac:dyDescent="0.25">
      <c r="A307" s="29">
        <v>3111</v>
      </c>
      <c r="B307" s="29" t="s">
        <v>72</v>
      </c>
      <c r="C307" s="29"/>
      <c r="D307" s="29"/>
      <c r="E307" s="29"/>
      <c r="F307" s="38">
        <v>84698.76</v>
      </c>
      <c r="G307" s="38"/>
      <c r="H307" s="140">
        <v>100500</v>
      </c>
      <c r="I307" s="140">
        <v>100500</v>
      </c>
      <c r="J307" s="1">
        <v>100411.76</v>
      </c>
      <c r="K307" s="195">
        <f t="shared" si="65"/>
        <v>99.912199004975122</v>
      </c>
      <c r="L307" s="195">
        <f t="shared" si="60"/>
        <v>118.55162932727706</v>
      </c>
    </row>
    <row r="308" spans="1:12" x14ac:dyDescent="0.25">
      <c r="A308" s="29">
        <v>3111</v>
      </c>
      <c r="B308" s="29" t="s">
        <v>5</v>
      </c>
      <c r="C308" s="29"/>
      <c r="D308" s="29"/>
      <c r="E308" s="29"/>
      <c r="F308" s="38">
        <v>12346.97</v>
      </c>
      <c r="G308" s="38"/>
      <c r="H308" s="140">
        <v>17500</v>
      </c>
      <c r="I308" s="140">
        <v>17500</v>
      </c>
      <c r="J308" s="1">
        <v>17008.98</v>
      </c>
      <c r="K308" s="195">
        <f t="shared" si="65"/>
        <v>97.194171428571423</v>
      </c>
      <c r="L308" s="195">
        <f t="shared" si="60"/>
        <v>137.75833261115886</v>
      </c>
    </row>
    <row r="309" spans="1:12" x14ac:dyDescent="0.25">
      <c r="A309" s="29">
        <v>3111</v>
      </c>
      <c r="B309" s="29" t="s">
        <v>6</v>
      </c>
      <c r="C309" s="29"/>
      <c r="D309" s="29"/>
      <c r="E309" s="29"/>
      <c r="F309" s="38">
        <v>24260.14</v>
      </c>
      <c r="G309" s="38"/>
      <c r="H309" s="140">
        <v>29500</v>
      </c>
      <c r="I309" s="140">
        <v>29500</v>
      </c>
      <c r="J309" s="1">
        <v>29430.18</v>
      </c>
      <c r="K309" s="195">
        <f t="shared" si="65"/>
        <v>99.763322033898305</v>
      </c>
      <c r="L309" s="195">
        <f t="shared" si="60"/>
        <v>121.31084156975187</v>
      </c>
    </row>
    <row r="310" spans="1:12" x14ac:dyDescent="0.25">
      <c r="A310" s="30">
        <v>313</v>
      </c>
      <c r="B310" s="30" t="s">
        <v>76</v>
      </c>
      <c r="C310" s="30"/>
      <c r="D310" s="30"/>
      <c r="E310" s="30"/>
      <c r="F310" s="37">
        <f t="shared" ref="F310:G310" si="68">F311+F312</f>
        <v>20863.96</v>
      </c>
      <c r="G310" s="37">
        <f t="shared" si="68"/>
        <v>0</v>
      </c>
      <c r="H310" s="37">
        <f>H311+H312</f>
        <v>25000</v>
      </c>
      <c r="I310" s="37">
        <f>I311+I312</f>
        <v>25000</v>
      </c>
      <c r="J310" s="37">
        <f t="shared" ref="J310" si="69">J311+J312</f>
        <v>24675.07</v>
      </c>
      <c r="K310" s="195">
        <f t="shared" si="65"/>
        <v>98.700279999999992</v>
      </c>
      <c r="L310" s="195">
        <f t="shared" si="60"/>
        <v>118.26647482069559</v>
      </c>
    </row>
    <row r="311" spans="1:12" x14ac:dyDescent="0.25">
      <c r="A311" s="29">
        <v>3132</v>
      </c>
      <c r="B311" s="29" t="s">
        <v>7</v>
      </c>
      <c r="C311" s="29"/>
      <c r="D311" s="29"/>
      <c r="E311" s="29"/>
      <c r="F311" s="44">
        <v>18801.75</v>
      </c>
      <c r="G311" s="38"/>
      <c r="H311" s="147">
        <v>24500</v>
      </c>
      <c r="I311" s="147">
        <v>24500</v>
      </c>
      <c r="J311" s="1">
        <v>24466.76</v>
      </c>
      <c r="K311" s="195">
        <f t="shared" si="65"/>
        <v>99.864326530612232</v>
      </c>
      <c r="L311" s="195">
        <f t="shared" si="60"/>
        <v>130.13022723948569</v>
      </c>
    </row>
    <row r="312" spans="1:12" x14ac:dyDescent="0.25">
      <c r="A312" s="28">
        <v>3133</v>
      </c>
      <c r="B312" s="45" t="s">
        <v>348</v>
      </c>
      <c r="C312" s="29"/>
      <c r="D312" s="29"/>
      <c r="E312" s="29"/>
      <c r="F312" s="44">
        <v>2062.21</v>
      </c>
      <c r="G312" s="38"/>
      <c r="H312" s="147">
        <v>500</v>
      </c>
      <c r="I312" s="147">
        <v>500</v>
      </c>
      <c r="J312" s="1">
        <v>208.31</v>
      </c>
      <c r="K312" s="195">
        <f t="shared" si="65"/>
        <v>41.661999999999999</v>
      </c>
      <c r="L312" s="195">
        <f t="shared" si="60"/>
        <v>10.101299091751082</v>
      </c>
    </row>
    <row r="313" spans="1:12" x14ac:dyDescent="0.25">
      <c r="A313" s="26">
        <v>32</v>
      </c>
      <c r="B313" s="26" t="s">
        <v>8</v>
      </c>
      <c r="C313" s="30"/>
      <c r="D313" s="30"/>
      <c r="E313" s="30"/>
      <c r="F313" s="43">
        <f t="shared" ref="F313:G313" si="70">F314+F318+F321</f>
        <v>88377.85</v>
      </c>
      <c r="G313" s="43">
        <f t="shared" si="70"/>
        <v>0</v>
      </c>
      <c r="H313" s="43">
        <f>H314+H318+H321</f>
        <v>91300</v>
      </c>
      <c r="I313" s="43">
        <f>I314+I318+I321</f>
        <v>91300</v>
      </c>
      <c r="J313" s="43">
        <f t="shared" ref="J313" si="71">J314+J318+J321</f>
        <v>89013.87000000001</v>
      </c>
      <c r="K313" s="195">
        <f t="shared" si="65"/>
        <v>97.496024096385554</v>
      </c>
      <c r="L313" s="195">
        <f t="shared" si="60"/>
        <v>100.71965996004654</v>
      </c>
    </row>
    <row r="314" spans="1:12" x14ac:dyDescent="0.25">
      <c r="A314" s="26">
        <v>321</v>
      </c>
      <c r="B314" s="26" t="s">
        <v>77</v>
      </c>
      <c r="C314" s="30"/>
      <c r="D314" s="30"/>
      <c r="E314" s="30"/>
      <c r="F314" s="43">
        <f t="shared" ref="F314:G314" si="72">SUM(F315:F316)</f>
        <v>6448</v>
      </c>
      <c r="G314" s="43">
        <f t="shared" si="72"/>
        <v>0</v>
      </c>
      <c r="H314" s="43">
        <f>SUM(H315:H316)</f>
        <v>6000</v>
      </c>
      <c r="I314" s="43">
        <f>SUM(I315:I316)</f>
        <v>6000</v>
      </c>
      <c r="J314" s="43">
        <f t="shared" ref="J314" si="73">SUM(J315:J316)</f>
        <v>5018</v>
      </c>
      <c r="K314" s="195">
        <f t="shared" si="65"/>
        <v>83.63333333333334</v>
      </c>
      <c r="L314" s="195">
        <f t="shared" si="60"/>
        <v>77.822580645161281</v>
      </c>
    </row>
    <row r="315" spans="1:12" x14ac:dyDescent="0.25">
      <c r="A315" s="28">
        <v>3211</v>
      </c>
      <c r="B315" s="45" t="s">
        <v>17</v>
      </c>
      <c r="C315" s="29"/>
      <c r="D315" s="29"/>
      <c r="E315" s="29"/>
      <c r="F315" s="38">
        <v>6448</v>
      </c>
      <c r="G315" s="38"/>
      <c r="H315" s="147">
        <v>6000</v>
      </c>
      <c r="I315" s="147">
        <v>6000</v>
      </c>
      <c r="J315" s="1">
        <v>5018</v>
      </c>
      <c r="K315" s="195">
        <f t="shared" si="65"/>
        <v>83.63333333333334</v>
      </c>
      <c r="L315" s="195">
        <f t="shared" si="60"/>
        <v>77.822580645161281</v>
      </c>
    </row>
    <row r="316" spans="1:12" x14ac:dyDescent="0.25">
      <c r="A316" s="28">
        <v>3213</v>
      </c>
      <c r="B316" s="45" t="s">
        <v>19</v>
      </c>
      <c r="C316" s="29"/>
      <c r="D316" s="29"/>
      <c r="E316" s="29"/>
      <c r="F316" s="44">
        <v>0</v>
      </c>
      <c r="G316" s="38"/>
      <c r="H316" s="147">
        <v>0</v>
      </c>
      <c r="I316" s="147">
        <v>0</v>
      </c>
      <c r="J316" s="1">
        <v>0</v>
      </c>
      <c r="K316" s="195">
        <v>0</v>
      </c>
      <c r="L316" s="195">
        <v>0</v>
      </c>
    </row>
    <row r="317" spans="1:12" x14ac:dyDescent="0.25">
      <c r="A317" s="28"/>
      <c r="B317" s="45"/>
      <c r="C317" s="29"/>
      <c r="D317" s="29"/>
      <c r="E317" s="29"/>
      <c r="F317" s="38"/>
      <c r="G317" s="38"/>
      <c r="H317" s="147"/>
      <c r="I317" s="147"/>
      <c r="J317" s="1"/>
      <c r="K317" s="195"/>
      <c r="L317" s="195"/>
    </row>
    <row r="318" spans="1:12" x14ac:dyDescent="0.25">
      <c r="A318" s="26">
        <v>323</v>
      </c>
      <c r="B318" s="26" t="s">
        <v>80</v>
      </c>
      <c r="C318" s="30"/>
      <c r="D318" s="30"/>
      <c r="E318" s="30"/>
      <c r="F318" s="37">
        <v>0</v>
      </c>
      <c r="G318" s="37"/>
      <c r="H318" s="43">
        <f>H319</f>
        <v>1500</v>
      </c>
      <c r="I318" s="43">
        <f>I319</f>
        <v>1500</v>
      </c>
      <c r="J318" s="43">
        <f t="shared" ref="J318" si="74">J319</f>
        <v>1250</v>
      </c>
      <c r="K318" s="195">
        <f t="shared" si="65"/>
        <v>83.333333333333343</v>
      </c>
      <c r="L318" s="195">
        <v>0</v>
      </c>
    </row>
    <row r="319" spans="1:12" x14ac:dyDescent="0.25">
      <c r="A319" s="28">
        <v>3237</v>
      </c>
      <c r="B319" s="45" t="s">
        <v>100</v>
      </c>
      <c r="C319" s="29"/>
      <c r="D319" s="29"/>
      <c r="E319" s="29"/>
      <c r="F319" s="38">
        <v>0</v>
      </c>
      <c r="G319" s="38"/>
      <c r="H319" s="147">
        <v>1500</v>
      </c>
      <c r="I319" s="147">
        <v>1500</v>
      </c>
      <c r="J319" s="1">
        <v>1250</v>
      </c>
      <c r="K319" s="195">
        <f t="shared" si="65"/>
        <v>83.333333333333343</v>
      </c>
      <c r="L319" s="195">
        <v>0</v>
      </c>
    </row>
    <row r="320" spans="1:12" x14ac:dyDescent="0.25">
      <c r="A320" s="28"/>
      <c r="B320" s="45"/>
      <c r="C320" s="29"/>
      <c r="D320" s="29"/>
      <c r="E320" s="29"/>
      <c r="F320" s="38"/>
      <c r="G320" s="38"/>
      <c r="H320" s="147"/>
      <c r="I320" s="147"/>
      <c r="J320" s="1"/>
      <c r="K320" s="195"/>
      <c r="L320" s="195"/>
    </row>
    <row r="321" spans="1:12" x14ac:dyDescent="0.25">
      <c r="A321" s="26">
        <v>329</v>
      </c>
      <c r="B321" s="26" t="s">
        <v>349</v>
      </c>
      <c r="C321" s="30"/>
      <c r="D321" s="30"/>
      <c r="E321" s="30"/>
      <c r="F321" s="43">
        <f t="shared" ref="F321:G321" si="75">SUM(F322:F327)</f>
        <v>81929.850000000006</v>
      </c>
      <c r="G321" s="43">
        <f t="shared" si="75"/>
        <v>0</v>
      </c>
      <c r="H321" s="43">
        <f>SUM(H322:H327)</f>
        <v>83800</v>
      </c>
      <c r="I321" s="43">
        <f>SUM(I322:I327)</f>
        <v>83800</v>
      </c>
      <c r="J321" s="43">
        <f t="shared" ref="J321" si="76">SUM(J322:J327)</f>
        <v>82745.87000000001</v>
      </c>
      <c r="K321" s="195">
        <f t="shared" si="65"/>
        <v>98.742088305489276</v>
      </c>
      <c r="L321" s="195">
        <f t="shared" si="60"/>
        <v>100.99599840595339</v>
      </c>
    </row>
    <row r="322" spans="1:12" x14ac:dyDescent="0.25">
      <c r="A322" s="28">
        <v>3291</v>
      </c>
      <c r="B322" s="45" t="s">
        <v>86</v>
      </c>
      <c r="C322" s="29"/>
      <c r="D322" s="29"/>
      <c r="E322" s="29"/>
      <c r="F322" s="38">
        <v>30541.360000000001</v>
      </c>
      <c r="G322" s="38"/>
      <c r="H322" s="147">
        <v>37000</v>
      </c>
      <c r="I322" s="147">
        <v>37000</v>
      </c>
      <c r="J322" s="1">
        <v>36665.279999999999</v>
      </c>
      <c r="K322" s="195">
        <f t="shared" si="65"/>
        <v>99.09535135135134</v>
      </c>
      <c r="L322" s="195">
        <f t="shared" si="60"/>
        <v>120.05123543941723</v>
      </c>
    </row>
    <row r="323" spans="1:12" x14ac:dyDescent="0.25">
      <c r="A323" s="28">
        <v>3293</v>
      </c>
      <c r="B323" s="29" t="s">
        <v>10</v>
      </c>
      <c r="C323" s="29"/>
      <c r="D323" s="29"/>
      <c r="E323" s="29"/>
      <c r="F323" s="38">
        <v>22932.59</v>
      </c>
      <c r="G323" s="38"/>
      <c r="H323" s="140">
        <v>27000</v>
      </c>
      <c r="I323" s="140">
        <v>27000</v>
      </c>
      <c r="J323" s="1">
        <v>26985.91</v>
      </c>
      <c r="K323" s="195">
        <f t="shared" si="65"/>
        <v>99.947814814814819</v>
      </c>
      <c r="L323" s="195">
        <f t="shared" si="60"/>
        <v>117.67493335903183</v>
      </c>
    </row>
    <row r="324" spans="1:12" x14ac:dyDescent="0.25">
      <c r="A324" s="28">
        <v>3293</v>
      </c>
      <c r="B324" s="45" t="s">
        <v>283</v>
      </c>
      <c r="C324" s="29"/>
      <c r="D324" s="29"/>
      <c r="E324" s="29"/>
      <c r="F324" s="44">
        <v>11506.36</v>
      </c>
      <c r="G324" s="38"/>
      <c r="H324" s="140">
        <v>5500</v>
      </c>
      <c r="I324" s="140">
        <v>5500</v>
      </c>
      <c r="J324" s="1">
        <v>5424</v>
      </c>
      <c r="K324" s="195">
        <f t="shared" si="65"/>
        <v>98.61818181818181</v>
      </c>
      <c r="L324" s="195">
        <f t="shared" si="60"/>
        <v>47.13914739326772</v>
      </c>
    </row>
    <row r="325" spans="1:12" x14ac:dyDescent="0.25">
      <c r="A325" s="28">
        <v>3293</v>
      </c>
      <c r="B325" s="29" t="s">
        <v>11</v>
      </c>
      <c r="C325" s="29"/>
      <c r="D325" s="29"/>
      <c r="E325" s="29"/>
      <c r="F325" s="44">
        <v>11490.79</v>
      </c>
      <c r="G325" s="38"/>
      <c r="H325" s="140">
        <v>8000</v>
      </c>
      <c r="I325" s="140">
        <v>8000</v>
      </c>
      <c r="J325" s="1">
        <v>7958.96</v>
      </c>
      <c r="K325" s="195">
        <f t="shared" si="65"/>
        <v>99.487000000000009</v>
      </c>
      <c r="L325" s="195">
        <f t="shared" si="60"/>
        <v>69.263819110783501</v>
      </c>
    </row>
    <row r="326" spans="1:12" x14ac:dyDescent="0.25">
      <c r="A326" s="28">
        <v>3293</v>
      </c>
      <c r="B326" s="29" t="s">
        <v>12</v>
      </c>
      <c r="C326" s="29"/>
      <c r="D326" s="29"/>
      <c r="E326" s="29"/>
      <c r="F326" s="38">
        <v>4308.75</v>
      </c>
      <c r="G326" s="38"/>
      <c r="H326" s="140">
        <v>6000</v>
      </c>
      <c r="I326" s="140">
        <v>6000</v>
      </c>
      <c r="J326" s="1">
        <v>5414.75</v>
      </c>
      <c r="K326" s="195">
        <f t="shared" si="65"/>
        <v>90.245833333333337</v>
      </c>
      <c r="L326" s="195">
        <f t="shared" si="60"/>
        <v>125.66869741804467</v>
      </c>
    </row>
    <row r="327" spans="1:12" x14ac:dyDescent="0.25">
      <c r="A327" s="29">
        <v>3293</v>
      </c>
      <c r="B327" s="29" t="s">
        <v>13</v>
      </c>
      <c r="C327" s="29"/>
      <c r="D327" s="29"/>
      <c r="E327" s="29"/>
      <c r="F327" s="44">
        <v>1150</v>
      </c>
      <c r="G327" s="38"/>
      <c r="H327" s="140">
        <v>300</v>
      </c>
      <c r="I327" s="140">
        <v>300</v>
      </c>
      <c r="J327" s="1">
        <v>296.97000000000003</v>
      </c>
      <c r="K327" s="195">
        <f t="shared" si="65"/>
        <v>98.990000000000009</v>
      </c>
      <c r="L327" s="195">
        <f t="shared" si="60"/>
        <v>25.823478260869571</v>
      </c>
    </row>
    <row r="328" spans="1:12" x14ac:dyDescent="0.25">
      <c r="A328" s="29"/>
      <c r="B328" s="29"/>
      <c r="C328" s="29"/>
      <c r="D328" s="29"/>
      <c r="E328" s="29"/>
      <c r="F328" s="38"/>
      <c r="G328" s="38"/>
      <c r="H328" s="140"/>
      <c r="I328" s="140"/>
      <c r="J328" s="1"/>
      <c r="K328" s="195"/>
      <c r="L328" s="195"/>
    </row>
    <row r="329" spans="1:12" x14ac:dyDescent="0.25">
      <c r="A329" s="26">
        <v>38</v>
      </c>
      <c r="B329" s="26" t="s">
        <v>350</v>
      </c>
      <c r="C329" s="30"/>
      <c r="D329" s="30"/>
      <c r="E329" s="30"/>
      <c r="F329" s="37">
        <f t="shared" ref="F329:G329" si="77">F330</f>
        <v>7100</v>
      </c>
      <c r="G329" s="37">
        <f t="shared" si="77"/>
        <v>0</v>
      </c>
      <c r="H329" s="37">
        <f>H330</f>
        <v>15000</v>
      </c>
      <c r="I329" s="37">
        <f>I330</f>
        <v>14500</v>
      </c>
      <c r="J329" s="37">
        <f t="shared" ref="J329:J330" si="78">J330</f>
        <v>12950</v>
      </c>
      <c r="K329" s="195">
        <f t="shared" si="65"/>
        <v>89.310344827586206</v>
      </c>
      <c r="L329" s="195">
        <f t="shared" si="60"/>
        <v>182.3943661971831</v>
      </c>
    </row>
    <row r="330" spans="1:12" x14ac:dyDescent="0.25">
      <c r="A330" s="26">
        <v>385</v>
      </c>
      <c r="B330" s="26" t="s">
        <v>351</v>
      </c>
      <c r="C330" s="30"/>
      <c r="D330" s="30"/>
      <c r="E330" s="30"/>
      <c r="F330" s="37">
        <f t="shared" ref="F330:G330" si="79">F331</f>
        <v>7100</v>
      </c>
      <c r="G330" s="37">
        <f t="shared" si="79"/>
        <v>0</v>
      </c>
      <c r="H330" s="37">
        <f>H331</f>
        <v>15000</v>
      </c>
      <c r="I330" s="37">
        <f>I331</f>
        <v>14500</v>
      </c>
      <c r="J330" s="37">
        <f t="shared" si="78"/>
        <v>12950</v>
      </c>
      <c r="K330" s="195">
        <f t="shared" si="65"/>
        <v>89.310344827586206</v>
      </c>
      <c r="L330" s="195">
        <f t="shared" si="60"/>
        <v>182.3943661971831</v>
      </c>
    </row>
    <row r="331" spans="1:12" x14ac:dyDescent="0.25">
      <c r="A331" s="28">
        <v>3851</v>
      </c>
      <c r="B331" s="146" t="s">
        <v>352</v>
      </c>
      <c r="C331" s="29"/>
      <c r="D331" s="29"/>
      <c r="E331" s="29"/>
      <c r="F331" s="38">
        <v>7100</v>
      </c>
      <c r="G331" s="38"/>
      <c r="H331" s="140">
        <v>15000</v>
      </c>
      <c r="I331" s="140">
        <v>14500</v>
      </c>
      <c r="J331" s="1">
        <v>12950</v>
      </c>
      <c r="K331" s="195">
        <f t="shared" si="65"/>
        <v>89.310344827586206</v>
      </c>
      <c r="L331" s="195">
        <f t="shared" si="60"/>
        <v>182.3943661971831</v>
      </c>
    </row>
    <row r="332" spans="1:12" x14ac:dyDescent="0.25">
      <c r="A332" s="29"/>
      <c r="B332" s="29"/>
      <c r="C332" s="29"/>
      <c r="D332" s="29"/>
      <c r="E332" s="29"/>
      <c r="F332" s="38"/>
      <c r="G332" s="38"/>
      <c r="H332" s="140"/>
      <c r="I332" s="140"/>
      <c r="J332" s="1"/>
      <c r="K332" s="195"/>
      <c r="L332" s="195"/>
    </row>
    <row r="333" spans="1:12" x14ac:dyDescent="0.25">
      <c r="A333" s="214" t="s">
        <v>712</v>
      </c>
      <c r="B333" s="214"/>
      <c r="C333" s="214"/>
      <c r="D333" s="214"/>
      <c r="E333" s="214"/>
      <c r="F333" s="213">
        <f>F336+F339+F345</f>
        <v>82313.959999999992</v>
      </c>
      <c r="G333" s="213">
        <f t="shared" ref="G333" si="80">G336+G339</f>
        <v>0</v>
      </c>
      <c r="H333" s="213">
        <f>H336+H339</f>
        <v>51200</v>
      </c>
      <c r="I333" s="213">
        <f>I336+I339</f>
        <v>51200</v>
      </c>
      <c r="J333" s="213">
        <f t="shared" ref="J333" si="81">J336+J339</f>
        <v>49610.74</v>
      </c>
      <c r="K333" s="213">
        <f>(J333/I333)*100</f>
        <v>96.895976562499996</v>
      </c>
      <c r="L333" s="213">
        <f>(J333/F333)*100</f>
        <v>60.270141298025273</v>
      </c>
    </row>
    <row r="334" spans="1:12" x14ac:dyDescent="0.25">
      <c r="A334" s="30"/>
      <c r="B334" s="30"/>
      <c r="C334" s="30"/>
      <c r="D334" s="30" t="s">
        <v>713</v>
      </c>
      <c r="E334" s="30"/>
      <c r="F334" s="37"/>
      <c r="G334" s="37"/>
      <c r="H334" s="37"/>
      <c r="I334" s="37"/>
      <c r="J334" s="59"/>
      <c r="K334" s="195"/>
      <c r="L334" s="195"/>
    </row>
    <row r="335" spans="1:12" x14ac:dyDescent="0.25">
      <c r="A335" s="26">
        <v>32</v>
      </c>
      <c r="B335" s="26" t="s">
        <v>8</v>
      </c>
      <c r="C335" s="30"/>
      <c r="D335" s="30"/>
      <c r="E335" s="30"/>
      <c r="F335" s="37"/>
      <c r="G335" s="37"/>
      <c r="H335" s="37"/>
      <c r="I335" s="37"/>
      <c r="J335" s="59"/>
      <c r="K335" s="195"/>
      <c r="L335" s="195"/>
    </row>
    <row r="336" spans="1:12" x14ac:dyDescent="0.25">
      <c r="A336" s="30">
        <v>329</v>
      </c>
      <c r="B336" s="30" t="s">
        <v>145</v>
      </c>
      <c r="C336" s="30"/>
      <c r="D336" s="30"/>
      <c r="E336" s="30"/>
      <c r="F336" s="37">
        <f t="shared" ref="F336:G336" si="82">SUM(F337:F338)</f>
        <v>31113.96</v>
      </c>
      <c r="G336" s="37">
        <f t="shared" si="82"/>
        <v>0</v>
      </c>
      <c r="H336" s="37">
        <f>SUM(H337:H338)</f>
        <v>40000</v>
      </c>
      <c r="I336" s="37">
        <f>SUM(I337:I338)</f>
        <v>40000</v>
      </c>
      <c r="J336" s="37">
        <f t="shared" ref="J336" si="83">SUM(J337:J338)</f>
        <v>38410.74</v>
      </c>
      <c r="K336" s="195">
        <f>(J336/I336)*100</f>
        <v>96.026849999999996</v>
      </c>
      <c r="L336" s="195">
        <f>(J336/F336)*100</f>
        <v>123.45178820053764</v>
      </c>
    </row>
    <row r="337" spans="1:12" x14ac:dyDescent="0.25">
      <c r="A337" s="29">
        <v>3291</v>
      </c>
      <c r="B337" s="29" t="s">
        <v>9</v>
      </c>
      <c r="C337" s="29"/>
      <c r="D337" s="29"/>
      <c r="E337" s="29"/>
      <c r="F337" s="38">
        <v>30818.5</v>
      </c>
      <c r="G337" s="38"/>
      <c r="H337" s="140">
        <v>39000</v>
      </c>
      <c r="I337" s="140">
        <v>39000</v>
      </c>
      <c r="J337" s="1">
        <v>38115.279999999999</v>
      </c>
      <c r="K337" s="195">
        <f t="shared" ref="K337:K400" si="84">(J337/I337)*100</f>
        <v>97.731487179487175</v>
      </c>
      <c r="L337" s="195">
        <f>(J337/F337)*100</f>
        <v>123.67662280772913</v>
      </c>
    </row>
    <row r="338" spans="1:12" x14ac:dyDescent="0.25">
      <c r="A338" s="146">
        <v>3291</v>
      </c>
      <c r="B338" s="146" t="s">
        <v>353</v>
      </c>
      <c r="C338" s="141"/>
      <c r="D338" s="141"/>
      <c r="E338" s="141"/>
      <c r="F338" s="140">
        <v>295.45999999999998</v>
      </c>
      <c r="G338" s="140"/>
      <c r="H338" s="140">
        <v>1000</v>
      </c>
      <c r="I338" s="140">
        <v>1000</v>
      </c>
      <c r="J338" s="215">
        <v>295.45999999999998</v>
      </c>
      <c r="K338" s="195">
        <f t="shared" si="84"/>
        <v>29.545999999999999</v>
      </c>
      <c r="L338" s="195">
        <v>0</v>
      </c>
    </row>
    <row r="339" spans="1:12" x14ac:dyDescent="0.25">
      <c r="A339" s="26">
        <v>38</v>
      </c>
      <c r="B339" s="26" t="s">
        <v>350</v>
      </c>
      <c r="C339" s="29"/>
      <c r="D339" s="29"/>
      <c r="E339" s="29"/>
      <c r="F339" s="37">
        <f t="shared" ref="F339:G339" si="85">F340</f>
        <v>11200</v>
      </c>
      <c r="G339" s="37">
        <f t="shared" si="85"/>
        <v>0</v>
      </c>
      <c r="H339" s="37">
        <f>H340</f>
        <v>11200</v>
      </c>
      <c r="I339" s="37">
        <f>I340</f>
        <v>11200</v>
      </c>
      <c r="J339" s="37">
        <f t="shared" ref="J339" si="86">J340</f>
        <v>11200</v>
      </c>
      <c r="K339" s="195">
        <f t="shared" si="84"/>
        <v>100</v>
      </c>
      <c r="L339" s="195">
        <f>(J339/F339)*100</f>
        <v>100</v>
      </c>
    </row>
    <row r="340" spans="1:12" x14ac:dyDescent="0.25">
      <c r="A340" s="26">
        <v>381</v>
      </c>
      <c r="B340" s="26" t="s">
        <v>83</v>
      </c>
      <c r="C340" s="29"/>
      <c r="D340" s="29"/>
      <c r="E340" s="29"/>
      <c r="F340" s="37">
        <f t="shared" ref="F340:G340" si="87">SUM(F341:F342)</f>
        <v>11200</v>
      </c>
      <c r="G340" s="37">
        <f t="shared" si="87"/>
        <v>0</v>
      </c>
      <c r="H340" s="37">
        <f>SUM(H341:H342)</f>
        <v>11200</v>
      </c>
      <c r="I340" s="37">
        <f>SUM(I341:I342)</f>
        <v>11200</v>
      </c>
      <c r="J340" s="37">
        <f t="shared" ref="J340" si="88">SUM(J341:J342)</f>
        <v>11200</v>
      </c>
      <c r="K340" s="195">
        <f t="shared" si="84"/>
        <v>100</v>
      </c>
      <c r="L340" s="195">
        <f>(J340/F340)*100</f>
        <v>100</v>
      </c>
    </row>
    <row r="341" spans="1:12" x14ac:dyDescent="0.25">
      <c r="A341" s="146">
        <v>3811</v>
      </c>
      <c r="B341" s="141" t="s">
        <v>131</v>
      </c>
      <c r="C341" s="141"/>
      <c r="D341" s="141"/>
      <c r="E341" s="141"/>
      <c r="F341" s="140">
        <v>0</v>
      </c>
      <c r="G341" s="140"/>
      <c r="H341" s="38">
        <v>0</v>
      </c>
      <c r="I341" s="38">
        <v>0</v>
      </c>
      <c r="J341" s="1">
        <v>0</v>
      </c>
      <c r="K341" s="195">
        <v>0</v>
      </c>
      <c r="L341" s="195">
        <v>0</v>
      </c>
    </row>
    <row r="342" spans="1:12" x14ac:dyDescent="0.25">
      <c r="A342" s="146">
        <v>3811</v>
      </c>
      <c r="B342" s="146" t="s">
        <v>132</v>
      </c>
      <c r="C342" s="141"/>
      <c r="D342" s="141"/>
      <c r="E342" s="141"/>
      <c r="F342" s="140">
        <v>11200</v>
      </c>
      <c r="G342" s="140"/>
      <c r="H342" s="38">
        <v>11200</v>
      </c>
      <c r="I342" s="38">
        <v>11200</v>
      </c>
      <c r="J342" s="1">
        <v>11200</v>
      </c>
      <c r="K342" s="195">
        <f t="shared" si="84"/>
        <v>100</v>
      </c>
      <c r="L342" s="195">
        <f>(J342/F342)*100</f>
        <v>100</v>
      </c>
    </row>
    <row r="343" spans="1:12" x14ac:dyDescent="0.25">
      <c r="A343" s="146"/>
      <c r="B343" s="146"/>
      <c r="C343" s="141"/>
      <c r="D343" s="141"/>
      <c r="E343" s="141"/>
      <c r="F343" s="140"/>
      <c r="G343" s="140"/>
      <c r="H343" s="38"/>
      <c r="I343" s="38"/>
      <c r="J343" s="1"/>
      <c r="K343" s="195"/>
      <c r="L343" s="195"/>
    </row>
    <row r="344" spans="1:12" x14ac:dyDescent="0.25">
      <c r="A344" s="146"/>
      <c r="B344" s="146"/>
      <c r="C344" s="141"/>
      <c r="D344" s="141"/>
      <c r="E344" s="141"/>
      <c r="F344" s="140"/>
      <c r="G344" s="140"/>
      <c r="H344" s="38"/>
      <c r="I344" s="38"/>
      <c r="J344" s="1"/>
      <c r="K344" s="195"/>
      <c r="L344" s="195"/>
    </row>
    <row r="345" spans="1:12" x14ac:dyDescent="0.25">
      <c r="A345" s="26">
        <v>5</v>
      </c>
      <c r="B345" s="26" t="s">
        <v>581</v>
      </c>
      <c r="C345" s="30"/>
      <c r="D345" s="30"/>
      <c r="E345" s="30"/>
      <c r="F345" s="37">
        <f>F346</f>
        <v>40000</v>
      </c>
      <c r="G345" s="37">
        <f t="shared" ref="G345:J345" si="89">G346</f>
        <v>0</v>
      </c>
      <c r="H345" s="37">
        <f t="shared" si="89"/>
        <v>0</v>
      </c>
      <c r="I345" s="37">
        <f t="shared" si="89"/>
        <v>0</v>
      </c>
      <c r="J345" s="37">
        <f t="shared" si="89"/>
        <v>0</v>
      </c>
      <c r="K345" s="23">
        <v>0</v>
      </c>
      <c r="L345" s="23">
        <v>0</v>
      </c>
    </row>
    <row r="346" spans="1:12" x14ac:dyDescent="0.25">
      <c r="A346" s="26">
        <v>53</v>
      </c>
      <c r="B346" s="26" t="s">
        <v>637</v>
      </c>
      <c r="C346" s="30"/>
      <c r="D346" s="30"/>
      <c r="E346" s="30"/>
      <c r="F346" s="37">
        <f>F347</f>
        <v>40000</v>
      </c>
      <c r="G346" s="37">
        <f t="shared" ref="G346:J346" si="90">G347</f>
        <v>0</v>
      </c>
      <c r="H346" s="37">
        <f t="shared" si="90"/>
        <v>0</v>
      </c>
      <c r="I346" s="37">
        <f t="shared" si="90"/>
        <v>0</v>
      </c>
      <c r="J346" s="37">
        <f t="shared" si="90"/>
        <v>0</v>
      </c>
      <c r="K346" s="23">
        <v>0</v>
      </c>
      <c r="L346" s="23">
        <v>0</v>
      </c>
    </row>
    <row r="347" spans="1:12" x14ac:dyDescent="0.25">
      <c r="A347" s="26">
        <v>531</v>
      </c>
      <c r="B347" s="26" t="s">
        <v>714</v>
      </c>
      <c r="C347" s="30"/>
      <c r="D347" s="30"/>
      <c r="E347" s="30"/>
      <c r="F347" s="37">
        <f>F348</f>
        <v>40000</v>
      </c>
      <c r="G347" s="37">
        <f t="shared" ref="G347:J347" si="91">G348</f>
        <v>0</v>
      </c>
      <c r="H347" s="37">
        <f t="shared" si="91"/>
        <v>0</v>
      </c>
      <c r="I347" s="37">
        <f t="shared" si="91"/>
        <v>0</v>
      </c>
      <c r="J347" s="37">
        <f t="shared" si="91"/>
        <v>0</v>
      </c>
      <c r="K347" s="23">
        <v>0</v>
      </c>
      <c r="L347" s="23">
        <v>0</v>
      </c>
    </row>
    <row r="348" spans="1:12" x14ac:dyDescent="0.25">
      <c r="A348" s="146">
        <v>5341</v>
      </c>
      <c r="B348" s="146" t="s">
        <v>638</v>
      </c>
      <c r="C348" s="141"/>
      <c r="D348" s="141"/>
      <c r="E348" s="141"/>
      <c r="F348" s="140">
        <v>40000</v>
      </c>
      <c r="G348" s="140"/>
      <c r="H348" s="140">
        <v>0</v>
      </c>
      <c r="I348" s="140">
        <v>0</v>
      </c>
      <c r="J348" s="215">
        <v>0</v>
      </c>
      <c r="K348" s="195">
        <v>0</v>
      </c>
      <c r="L348" s="195">
        <v>0</v>
      </c>
    </row>
    <row r="349" spans="1:12" x14ac:dyDescent="0.25">
      <c r="A349" s="146"/>
      <c r="B349" s="146"/>
      <c r="C349" s="141"/>
      <c r="D349" s="141"/>
      <c r="E349" s="141"/>
      <c r="F349" s="140"/>
      <c r="G349" s="140"/>
      <c r="H349" s="38"/>
      <c r="I349" s="38"/>
      <c r="J349" s="1"/>
      <c r="K349" s="195"/>
      <c r="L349" s="195"/>
    </row>
    <row r="350" spans="1:12" x14ac:dyDescent="0.25">
      <c r="A350" s="29"/>
      <c r="B350" s="141"/>
      <c r="C350" s="29"/>
      <c r="D350" s="29"/>
      <c r="E350" s="29"/>
      <c r="F350" s="38"/>
      <c r="G350" s="38"/>
      <c r="H350" s="140"/>
      <c r="I350" s="140"/>
      <c r="J350" s="1"/>
      <c r="K350" s="195"/>
      <c r="L350" s="195"/>
    </row>
    <row r="351" spans="1:12" ht="13.8" x14ac:dyDescent="0.25">
      <c r="A351" s="207" t="s">
        <v>354</v>
      </c>
      <c r="B351" s="207"/>
      <c r="C351" s="207"/>
      <c r="D351" s="207"/>
      <c r="E351" s="207"/>
      <c r="F351" s="216"/>
      <c r="G351" s="216"/>
      <c r="H351" s="216"/>
      <c r="I351" s="216"/>
      <c r="J351" s="217"/>
      <c r="K351" s="217"/>
      <c r="L351" s="217"/>
    </row>
    <row r="352" spans="1:12" ht="13.8" x14ac:dyDescent="0.25">
      <c r="A352" s="211" t="s">
        <v>355</v>
      </c>
      <c r="B352" s="211"/>
      <c r="C352" s="211"/>
      <c r="D352" s="211"/>
      <c r="E352" s="211"/>
      <c r="F352" s="218">
        <v>0</v>
      </c>
      <c r="G352" s="218"/>
      <c r="H352" s="218">
        <f>H354</f>
        <v>35000</v>
      </c>
      <c r="I352" s="218">
        <f>I354</f>
        <v>35000</v>
      </c>
      <c r="J352" s="218">
        <f t="shared" ref="J352" si="92">J354</f>
        <v>34184.050000000003</v>
      </c>
      <c r="K352" s="218">
        <f t="shared" si="84"/>
        <v>97.668714285714302</v>
      </c>
      <c r="L352" s="218">
        <v>0</v>
      </c>
    </row>
    <row r="353" spans="1:12" x14ac:dyDescent="0.25">
      <c r="A353" s="29"/>
      <c r="B353" s="29"/>
      <c r="C353" s="29"/>
      <c r="D353" s="29"/>
      <c r="E353" s="29"/>
      <c r="F353" s="38"/>
      <c r="G353" s="38"/>
      <c r="H353" s="140"/>
      <c r="I353" s="140"/>
      <c r="J353" s="1"/>
      <c r="K353" s="195"/>
      <c r="L353" s="195"/>
    </row>
    <row r="354" spans="1:12" x14ac:dyDescent="0.25">
      <c r="A354" s="30">
        <v>329</v>
      </c>
      <c r="B354" s="30" t="s">
        <v>349</v>
      </c>
      <c r="C354" s="30"/>
      <c r="D354" s="30"/>
      <c r="E354" s="30"/>
      <c r="F354" s="37">
        <v>0</v>
      </c>
      <c r="G354" s="37"/>
      <c r="H354" s="37">
        <f>H355</f>
        <v>35000</v>
      </c>
      <c r="I354" s="37">
        <f>I355</f>
        <v>35000</v>
      </c>
      <c r="J354" s="37">
        <f t="shared" ref="J354" si="93">J355</f>
        <v>34184.050000000003</v>
      </c>
      <c r="K354" s="195">
        <f t="shared" si="84"/>
        <v>97.668714285714302</v>
      </c>
      <c r="L354" s="195">
        <v>0</v>
      </c>
    </row>
    <row r="355" spans="1:12" x14ac:dyDescent="0.25">
      <c r="A355" s="29">
        <v>3291</v>
      </c>
      <c r="B355" s="141" t="s">
        <v>356</v>
      </c>
      <c r="C355" s="29"/>
      <c r="D355" s="29"/>
      <c r="E355" s="29"/>
      <c r="F355" s="38">
        <v>0</v>
      </c>
      <c r="G355" s="38"/>
      <c r="H355" s="140">
        <v>35000</v>
      </c>
      <c r="I355" s="140">
        <v>35000</v>
      </c>
      <c r="J355" s="1">
        <v>34184.050000000003</v>
      </c>
      <c r="K355" s="195">
        <f t="shared" si="84"/>
        <v>97.668714285714302</v>
      </c>
      <c r="L355" s="195">
        <v>0</v>
      </c>
    </row>
    <row r="356" spans="1:12" x14ac:dyDescent="0.25">
      <c r="A356" s="29"/>
      <c r="B356" s="29"/>
      <c r="C356" s="29"/>
      <c r="D356" s="29"/>
      <c r="E356" s="29"/>
      <c r="F356" s="38"/>
      <c r="G356" s="38"/>
      <c r="H356" s="140"/>
      <c r="I356" s="140"/>
      <c r="J356" s="1"/>
      <c r="K356" s="195"/>
      <c r="L356" s="195"/>
    </row>
    <row r="357" spans="1:12" x14ac:dyDescent="0.25">
      <c r="A357" s="30"/>
      <c r="B357" s="30"/>
      <c r="C357" s="30"/>
      <c r="D357" s="30"/>
      <c r="E357" s="30"/>
      <c r="F357" s="37"/>
      <c r="G357" s="30"/>
      <c r="H357" s="38"/>
      <c r="I357" s="38"/>
      <c r="J357" s="1"/>
      <c r="K357" s="195"/>
      <c r="L357" s="195"/>
    </row>
    <row r="358" spans="1:12" ht="13.8" x14ac:dyDescent="0.25">
      <c r="A358" s="202" t="s">
        <v>357</v>
      </c>
      <c r="B358" s="202"/>
      <c r="C358" s="202"/>
      <c r="D358" s="202"/>
      <c r="E358" s="202"/>
      <c r="F358" s="219">
        <f t="shared" ref="F358:G358" si="94">F363</f>
        <v>17314.45</v>
      </c>
      <c r="G358" s="219">
        <f t="shared" si="94"/>
        <v>0</v>
      </c>
      <c r="H358" s="219">
        <f>H363</f>
        <v>17000</v>
      </c>
      <c r="I358" s="219">
        <f>I363</f>
        <v>17000</v>
      </c>
      <c r="J358" s="219">
        <f t="shared" ref="J358" si="95">J363</f>
        <v>15610.07</v>
      </c>
      <c r="K358" s="219">
        <f t="shared" si="84"/>
        <v>91.823941176470598</v>
      </c>
      <c r="L358" s="219">
        <f>(J358/F358)*100</f>
        <v>90.156314523418288</v>
      </c>
    </row>
    <row r="359" spans="1:12" ht="13.8" x14ac:dyDescent="0.25">
      <c r="A359" s="204" t="s">
        <v>358</v>
      </c>
      <c r="B359" s="204"/>
      <c r="C359" s="204"/>
      <c r="D359" s="204"/>
      <c r="E359" s="204"/>
      <c r="F359" s="220"/>
      <c r="G359" s="204"/>
      <c r="H359" s="220"/>
      <c r="I359" s="220"/>
      <c r="J359" s="221"/>
      <c r="K359" s="221"/>
      <c r="L359" s="221"/>
    </row>
    <row r="360" spans="1:12" ht="13.8" x14ac:dyDescent="0.25">
      <c r="A360" s="207" t="s">
        <v>359</v>
      </c>
      <c r="B360" s="207"/>
      <c r="C360" s="207"/>
      <c r="D360" s="207"/>
      <c r="E360" s="207"/>
      <c r="F360" s="216"/>
      <c r="G360" s="207"/>
      <c r="H360" s="216"/>
      <c r="I360" s="216"/>
      <c r="J360" s="222"/>
      <c r="K360" s="222"/>
      <c r="L360" s="222"/>
    </row>
    <row r="361" spans="1:12" ht="13.8" x14ac:dyDescent="0.25">
      <c r="A361" s="211" t="s">
        <v>360</v>
      </c>
      <c r="B361" s="211"/>
      <c r="C361" s="211"/>
      <c r="D361" s="211"/>
      <c r="E361" s="211"/>
      <c r="F361" s="218">
        <f t="shared" ref="F361:G361" si="96">F363</f>
        <v>17314.45</v>
      </c>
      <c r="G361" s="218">
        <f t="shared" si="96"/>
        <v>0</v>
      </c>
      <c r="H361" s="218">
        <f>H363</f>
        <v>17000</v>
      </c>
      <c r="I361" s="218">
        <f>I363</f>
        <v>17000</v>
      </c>
      <c r="J361" s="218">
        <f t="shared" ref="J361" si="97">J363</f>
        <v>15610.07</v>
      </c>
      <c r="K361" s="218">
        <f t="shared" si="84"/>
        <v>91.823941176470598</v>
      </c>
      <c r="L361" s="218">
        <f>(J361/F361)*100</f>
        <v>90.156314523418288</v>
      </c>
    </row>
    <row r="362" spans="1:12" ht="13.8" x14ac:dyDescent="0.25">
      <c r="A362" s="35"/>
      <c r="B362" s="35"/>
      <c r="C362" s="35"/>
      <c r="D362" s="35"/>
      <c r="E362" s="35"/>
      <c r="F362" s="36"/>
      <c r="G362" s="35"/>
      <c r="H362" s="36"/>
      <c r="I362" s="36"/>
      <c r="J362" s="59"/>
      <c r="K362" s="195"/>
      <c r="L362" s="195"/>
    </row>
    <row r="363" spans="1:12" x14ac:dyDescent="0.25">
      <c r="A363" s="30">
        <v>3</v>
      </c>
      <c r="B363" s="30" t="s">
        <v>3</v>
      </c>
      <c r="C363" s="30"/>
      <c r="D363" s="30"/>
      <c r="E363" s="30"/>
      <c r="F363" s="37">
        <f t="shared" ref="F363:G363" si="98">F364</f>
        <v>17314.45</v>
      </c>
      <c r="G363" s="37">
        <f t="shared" si="98"/>
        <v>0</v>
      </c>
      <c r="H363" s="37">
        <f>H364</f>
        <v>17000</v>
      </c>
      <c r="I363" s="37">
        <f>I364</f>
        <v>17000</v>
      </c>
      <c r="J363" s="37">
        <f t="shared" ref="J363" si="99">J364</f>
        <v>15610.07</v>
      </c>
      <c r="K363" s="195">
        <f t="shared" si="84"/>
        <v>91.823941176470598</v>
      </c>
      <c r="L363" s="195">
        <f>(J363/F363)*100</f>
        <v>90.156314523418288</v>
      </c>
    </row>
    <row r="364" spans="1:12" x14ac:dyDescent="0.25">
      <c r="A364" s="30">
        <v>32</v>
      </c>
      <c r="B364" s="30" t="s">
        <v>8</v>
      </c>
      <c r="C364" s="30"/>
      <c r="D364" s="30"/>
      <c r="E364" s="30"/>
      <c r="F364" s="37">
        <f t="shared" ref="F364:J364" si="100">F365+F367</f>
        <v>17314.45</v>
      </c>
      <c r="G364" s="37">
        <f t="shared" si="100"/>
        <v>0</v>
      </c>
      <c r="H364" s="37">
        <f t="shared" si="100"/>
        <v>17000</v>
      </c>
      <c r="I364" s="37">
        <f t="shared" ref="I364" si="101">I365+I367</f>
        <v>17000</v>
      </c>
      <c r="J364" s="37">
        <f t="shared" si="100"/>
        <v>15610.07</v>
      </c>
      <c r="K364" s="195">
        <f t="shared" si="84"/>
        <v>91.823941176470598</v>
      </c>
      <c r="L364" s="195">
        <f>(J364/F364)*100</f>
        <v>90.156314523418288</v>
      </c>
    </row>
    <row r="365" spans="1:12" x14ac:dyDescent="0.25">
      <c r="A365" s="30">
        <v>323</v>
      </c>
      <c r="B365" s="30" t="s">
        <v>80</v>
      </c>
      <c r="C365" s="30"/>
      <c r="D365" s="30"/>
      <c r="E365" s="30"/>
      <c r="F365" s="37">
        <f t="shared" ref="F365:J365" si="102">F366</f>
        <v>13699.7</v>
      </c>
      <c r="G365" s="37">
        <f t="shared" si="102"/>
        <v>0</v>
      </c>
      <c r="H365" s="37">
        <f t="shared" si="102"/>
        <v>4000</v>
      </c>
      <c r="I365" s="37">
        <f t="shared" si="102"/>
        <v>4000</v>
      </c>
      <c r="J365" s="37">
        <f t="shared" si="102"/>
        <v>3047</v>
      </c>
      <c r="K365" s="195">
        <f t="shared" si="84"/>
        <v>76.174999999999997</v>
      </c>
      <c r="L365" s="195">
        <f>(J365/F365)*100</f>
        <v>22.24136294955364</v>
      </c>
    </row>
    <row r="366" spans="1:12" x14ac:dyDescent="0.25">
      <c r="A366" s="29">
        <v>3232</v>
      </c>
      <c r="B366" s="29" t="s">
        <v>15</v>
      </c>
      <c r="C366" s="29"/>
      <c r="D366" s="29"/>
      <c r="E366" s="29"/>
      <c r="F366" s="38">
        <v>13699.7</v>
      </c>
      <c r="G366" s="38"/>
      <c r="H366" s="38">
        <v>4000</v>
      </c>
      <c r="I366" s="38">
        <v>4000</v>
      </c>
      <c r="J366" s="1">
        <v>3047</v>
      </c>
      <c r="K366" s="195">
        <f t="shared" si="84"/>
        <v>76.174999999999997</v>
      </c>
      <c r="L366" s="195">
        <f>(J366/F366)*100</f>
        <v>22.24136294955364</v>
      </c>
    </row>
    <row r="367" spans="1:12" x14ac:dyDescent="0.25">
      <c r="A367" s="30">
        <v>329</v>
      </c>
      <c r="B367" s="30" t="s">
        <v>145</v>
      </c>
      <c r="C367" s="30"/>
      <c r="D367" s="30"/>
      <c r="E367" s="30"/>
      <c r="F367" s="37">
        <f>SUM(F368:F369)</f>
        <v>3614.75</v>
      </c>
      <c r="G367" s="37">
        <f>SUM(G368:G369)</f>
        <v>0</v>
      </c>
      <c r="H367" s="37">
        <f>SUM(H368:H369)</f>
        <v>13000</v>
      </c>
      <c r="I367" s="37">
        <f>SUM(I368:I369)</f>
        <v>13000</v>
      </c>
      <c r="J367" s="37">
        <f>SUM(J368:J369)</f>
        <v>12563.07</v>
      </c>
      <c r="K367" s="195">
        <f t="shared" si="84"/>
        <v>96.638999999999996</v>
      </c>
      <c r="L367" s="195">
        <f t="shared" ref="L367:L368" si="103">(J367/F367)*100</f>
        <v>347.55017636074416</v>
      </c>
    </row>
    <row r="368" spans="1:12" x14ac:dyDescent="0.25">
      <c r="A368" s="29">
        <v>3291</v>
      </c>
      <c r="B368" s="29" t="s">
        <v>73</v>
      </c>
      <c r="C368" s="29"/>
      <c r="D368" s="29"/>
      <c r="E368" s="29"/>
      <c r="F368" s="38">
        <v>3614.75</v>
      </c>
      <c r="G368" s="38"/>
      <c r="H368" s="38">
        <v>4000</v>
      </c>
      <c r="I368" s="38">
        <v>4000</v>
      </c>
      <c r="J368" s="1">
        <v>3929.16</v>
      </c>
      <c r="K368" s="195">
        <f t="shared" si="84"/>
        <v>98.228999999999999</v>
      </c>
      <c r="L368" s="195">
        <f t="shared" si="103"/>
        <v>108.69797358046891</v>
      </c>
    </row>
    <row r="369" spans="1:12" x14ac:dyDescent="0.25">
      <c r="A369" s="146">
        <v>3291</v>
      </c>
      <c r="B369" s="146" t="s">
        <v>361</v>
      </c>
      <c r="C369" s="141"/>
      <c r="D369" s="141"/>
      <c r="E369" s="141"/>
      <c r="F369" s="140">
        <v>0</v>
      </c>
      <c r="G369" s="140"/>
      <c r="H369" s="140">
        <v>9000</v>
      </c>
      <c r="I369" s="140">
        <v>9000</v>
      </c>
      <c r="J369" s="215">
        <v>8633.91</v>
      </c>
      <c r="K369" s="195">
        <f t="shared" si="84"/>
        <v>95.932333333333332</v>
      </c>
      <c r="L369" s="195">
        <v>0</v>
      </c>
    </row>
    <row r="370" spans="1:12" x14ac:dyDescent="0.25">
      <c r="A370" s="146"/>
      <c r="B370" s="146"/>
      <c r="C370" s="141"/>
      <c r="D370" s="141"/>
      <c r="E370" s="141"/>
      <c r="F370" s="140"/>
      <c r="G370" s="140"/>
      <c r="H370" s="140"/>
      <c r="I370" s="140"/>
      <c r="J370" s="215"/>
      <c r="K370" s="195"/>
      <c r="L370" s="195"/>
    </row>
    <row r="371" spans="1:12" ht="13.8" x14ac:dyDescent="0.25">
      <c r="A371" s="29"/>
      <c r="B371" s="29"/>
      <c r="C371" s="29"/>
      <c r="D371" s="29"/>
      <c r="E371" s="29"/>
      <c r="F371" s="38"/>
      <c r="G371" s="35"/>
      <c r="H371" s="38"/>
      <c r="I371" s="38"/>
      <c r="J371" s="1"/>
      <c r="K371" s="195"/>
      <c r="L371" s="195"/>
    </row>
    <row r="372" spans="1:12" ht="15.6" x14ac:dyDescent="0.3">
      <c r="A372" s="198" t="s">
        <v>362</v>
      </c>
      <c r="B372" s="198"/>
      <c r="C372" s="198"/>
      <c r="D372" s="198"/>
      <c r="E372" s="198"/>
      <c r="F372" s="223">
        <f>F373+F493+F511+F646+F734+F769+F810+F889</f>
        <v>4955479.71</v>
      </c>
      <c r="G372" s="223">
        <f>G373+G493+G511+G646+G734+G769+G810+G889</f>
        <v>0</v>
      </c>
      <c r="H372" s="223">
        <f>H373+H493+H511+H646+H734+H769+H810+H889</f>
        <v>7055945</v>
      </c>
      <c r="I372" s="223">
        <f>I373+I493+I511+I646+I734+I769+I810+I889</f>
        <v>7056445</v>
      </c>
      <c r="J372" s="223">
        <f>J373+J493+J511+J646+J734+J769+J810+J889</f>
        <v>6982411.2500000009</v>
      </c>
      <c r="K372" s="223">
        <f t="shared" si="84"/>
        <v>98.950835016782548</v>
      </c>
      <c r="L372" s="223">
        <f t="shared" ref="L372:L433" si="104">(J372/F372)*100</f>
        <v>140.9028319883889</v>
      </c>
    </row>
    <row r="373" spans="1:12" ht="13.8" x14ac:dyDescent="0.25">
      <c r="A373" s="200" t="s">
        <v>363</v>
      </c>
      <c r="B373" s="200"/>
      <c r="C373" s="200"/>
      <c r="D373" s="200"/>
      <c r="E373" s="200"/>
      <c r="F373" s="201">
        <f t="shared" ref="F373:G373" si="105">F374+F469</f>
        <v>1089022.72</v>
      </c>
      <c r="G373" s="201">
        <f t="shared" si="105"/>
        <v>0</v>
      </c>
      <c r="H373" s="201">
        <f>H374+H469</f>
        <v>1113700</v>
      </c>
      <c r="I373" s="201">
        <f>I374+I469</f>
        <v>1113700</v>
      </c>
      <c r="J373" s="201">
        <f>J374+J469</f>
        <v>1086922.6100000001</v>
      </c>
      <c r="K373" s="201">
        <f t="shared" si="84"/>
        <v>97.595637065637078</v>
      </c>
      <c r="L373" s="201">
        <f t="shared" si="104"/>
        <v>99.807156456754186</v>
      </c>
    </row>
    <row r="374" spans="1:12" ht="13.8" x14ac:dyDescent="0.25">
      <c r="A374" s="202" t="s">
        <v>715</v>
      </c>
      <c r="B374" s="202"/>
      <c r="C374" s="202"/>
      <c r="D374" s="202"/>
      <c r="E374" s="202"/>
      <c r="F374" s="203">
        <f t="shared" ref="F374:G374" si="106">F378+F443+F456</f>
        <v>937711.19000000006</v>
      </c>
      <c r="G374" s="203">
        <f t="shared" si="106"/>
        <v>0</v>
      </c>
      <c r="H374" s="203">
        <f>H378+H443+H456+H463</f>
        <v>1063100</v>
      </c>
      <c r="I374" s="203">
        <f>I378+I443+I456+I463</f>
        <v>1063100</v>
      </c>
      <c r="J374" s="203">
        <f>J378+J443+J456+J463</f>
        <v>1037005.78</v>
      </c>
      <c r="K374" s="203">
        <f t="shared" si="84"/>
        <v>97.545459505220592</v>
      </c>
      <c r="L374" s="203">
        <f t="shared" si="104"/>
        <v>110.58903754790428</v>
      </c>
    </row>
    <row r="375" spans="1:12" ht="13.8" x14ac:dyDescent="0.25">
      <c r="A375" s="204" t="s">
        <v>345</v>
      </c>
      <c r="B375" s="204"/>
      <c r="C375" s="204"/>
      <c r="D375" s="204"/>
      <c r="E375" s="204"/>
      <c r="F375" s="220"/>
      <c r="G375" s="204"/>
      <c r="H375" s="205"/>
      <c r="I375" s="205"/>
      <c r="J375" s="206"/>
      <c r="K375" s="206"/>
      <c r="L375" s="206"/>
    </row>
    <row r="376" spans="1:12" ht="13.8" x14ac:dyDescent="0.25">
      <c r="A376" s="207" t="s">
        <v>346</v>
      </c>
      <c r="B376" s="208"/>
      <c r="C376" s="208"/>
      <c r="D376" s="208"/>
      <c r="E376" s="208"/>
      <c r="F376" s="209"/>
      <c r="G376" s="208"/>
      <c r="H376" s="209"/>
      <c r="I376" s="209"/>
      <c r="J376" s="210"/>
      <c r="K376" s="210"/>
      <c r="L376" s="210"/>
    </row>
    <row r="377" spans="1:12" ht="13.8" x14ac:dyDescent="0.25">
      <c r="A377" s="211" t="s">
        <v>364</v>
      </c>
      <c r="B377" s="212"/>
      <c r="C377" s="212"/>
      <c r="D377" s="212"/>
      <c r="E377" s="212"/>
      <c r="F377" s="224"/>
      <c r="G377" s="212"/>
      <c r="H377" s="224"/>
      <c r="I377" s="224"/>
      <c r="J377" s="225"/>
      <c r="K377" s="225"/>
      <c r="L377" s="225"/>
    </row>
    <row r="378" spans="1:12" ht="13.8" x14ac:dyDescent="0.25">
      <c r="A378" s="211"/>
      <c r="B378" s="211" t="s">
        <v>365</v>
      </c>
      <c r="C378" s="212"/>
      <c r="D378" s="212"/>
      <c r="E378" s="212"/>
      <c r="F378" s="213">
        <f t="shared" ref="F378:G378" si="107">F380</f>
        <v>817205.52</v>
      </c>
      <c r="G378" s="213">
        <f t="shared" si="107"/>
        <v>0</v>
      </c>
      <c r="H378" s="213">
        <f>H380</f>
        <v>1012100</v>
      </c>
      <c r="I378" s="213">
        <f>I380</f>
        <v>1012100</v>
      </c>
      <c r="J378" s="213">
        <f t="shared" ref="J378" si="108">J380</f>
        <v>992702.25</v>
      </c>
      <c r="K378" s="213">
        <f t="shared" si="84"/>
        <v>98.083415670388291</v>
      </c>
      <c r="L378" s="213">
        <f t="shared" si="104"/>
        <v>121.47522571800542</v>
      </c>
    </row>
    <row r="379" spans="1:12" x14ac:dyDescent="0.25">
      <c r="A379" s="29"/>
      <c r="B379" s="29"/>
      <c r="C379" s="29"/>
      <c r="D379" s="29"/>
      <c r="E379" s="29"/>
      <c r="F379" s="38"/>
      <c r="G379" s="38"/>
      <c r="H379" s="38"/>
      <c r="I379" s="38"/>
      <c r="J379" s="1"/>
      <c r="K379" s="195"/>
      <c r="L379" s="195"/>
    </row>
    <row r="380" spans="1:12" x14ac:dyDescent="0.25">
      <c r="A380" s="30">
        <v>3</v>
      </c>
      <c r="B380" s="30" t="s">
        <v>3</v>
      </c>
      <c r="C380" s="30"/>
      <c r="D380" s="30"/>
      <c r="E380" s="30"/>
      <c r="F380" s="37">
        <f t="shared" ref="F380:G380" si="109">F381+F394</f>
        <v>817205.52</v>
      </c>
      <c r="G380" s="37">
        <f t="shared" si="109"/>
        <v>0</v>
      </c>
      <c r="H380" s="37">
        <f>H381+H394</f>
        <v>1012100</v>
      </c>
      <c r="I380" s="37">
        <f>I381+I394</f>
        <v>1012100</v>
      </c>
      <c r="J380" s="37">
        <f t="shared" ref="J380" si="110">J381+J394</f>
        <v>992702.25</v>
      </c>
      <c r="K380" s="195">
        <f t="shared" si="84"/>
        <v>98.083415670388291</v>
      </c>
      <c r="L380" s="195">
        <f t="shared" si="104"/>
        <v>121.47522571800542</v>
      </c>
    </row>
    <row r="381" spans="1:12" x14ac:dyDescent="0.25">
      <c r="A381" s="30">
        <v>31</v>
      </c>
      <c r="B381" s="30" t="s">
        <v>4</v>
      </c>
      <c r="C381" s="30"/>
      <c r="D381" s="30"/>
      <c r="E381" s="30"/>
      <c r="F381" s="37">
        <f t="shared" ref="F381:G381" si="111">F382+F388+F391</f>
        <v>487899.85</v>
      </c>
      <c r="G381" s="37">
        <f t="shared" si="111"/>
        <v>0</v>
      </c>
      <c r="H381" s="37">
        <f>H382+H388+H391</f>
        <v>568600</v>
      </c>
      <c r="I381" s="37">
        <f>I382+I388+I391</f>
        <v>568600</v>
      </c>
      <c r="J381" s="37">
        <f t="shared" ref="J381" si="112">J382+J388+J391</f>
        <v>567236</v>
      </c>
      <c r="K381" s="195">
        <f t="shared" si="84"/>
        <v>99.760112557157925</v>
      </c>
      <c r="L381" s="195">
        <f t="shared" si="104"/>
        <v>116.2607449049226</v>
      </c>
    </row>
    <row r="382" spans="1:12" x14ac:dyDescent="0.25">
      <c r="A382" s="30">
        <v>311</v>
      </c>
      <c r="B382" s="30" t="s">
        <v>99</v>
      </c>
      <c r="C382" s="30"/>
      <c r="D382" s="30"/>
      <c r="E382" s="30"/>
      <c r="F382" s="37">
        <f t="shared" ref="F382:G382" si="113">SUM(F383:F385)</f>
        <v>433118.44</v>
      </c>
      <c r="G382" s="37">
        <f t="shared" si="113"/>
        <v>0</v>
      </c>
      <c r="H382" s="37">
        <f>SUM(H383:H385)</f>
        <v>481500</v>
      </c>
      <c r="I382" s="37">
        <f>SUM(I383:I385)</f>
        <v>481500</v>
      </c>
      <c r="J382" s="37">
        <f t="shared" ref="J382" si="114">SUM(J383:J385)</f>
        <v>480241.69</v>
      </c>
      <c r="K382" s="195">
        <f t="shared" si="84"/>
        <v>99.738668743509862</v>
      </c>
      <c r="L382" s="195">
        <f t="shared" si="104"/>
        <v>110.87999162538541</v>
      </c>
    </row>
    <row r="383" spans="1:12" x14ac:dyDescent="0.25">
      <c r="A383" s="29">
        <v>3111</v>
      </c>
      <c r="B383" s="29" t="s">
        <v>16</v>
      </c>
      <c r="C383" s="29"/>
      <c r="D383" s="29"/>
      <c r="E383" s="29"/>
      <c r="F383" s="38">
        <v>332671.12</v>
      </c>
      <c r="G383" s="38"/>
      <c r="H383" s="38">
        <v>359000</v>
      </c>
      <c r="I383" s="38">
        <v>359000</v>
      </c>
      <c r="J383" s="1">
        <v>358156.28</v>
      </c>
      <c r="K383" s="195">
        <f t="shared" si="84"/>
        <v>99.76498050139277</v>
      </c>
      <c r="L383" s="195">
        <f t="shared" si="104"/>
        <v>107.66076718652344</v>
      </c>
    </row>
    <row r="384" spans="1:12" x14ac:dyDescent="0.25">
      <c r="A384" s="29">
        <v>3111</v>
      </c>
      <c r="B384" s="29" t="s">
        <v>6</v>
      </c>
      <c r="C384" s="29"/>
      <c r="D384" s="29"/>
      <c r="E384" s="29"/>
      <c r="F384" s="38">
        <v>85424.74</v>
      </c>
      <c r="G384" s="38"/>
      <c r="H384" s="38">
        <v>97000</v>
      </c>
      <c r="I384" s="38">
        <v>97000</v>
      </c>
      <c r="J384" s="1">
        <v>96766.86</v>
      </c>
      <c r="K384" s="195">
        <f t="shared" si="84"/>
        <v>99.759649484536084</v>
      </c>
      <c r="L384" s="195">
        <f t="shared" si="104"/>
        <v>113.27732457833643</v>
      </c>
    </row>
    <row r="385" spans="1:12" x14ac:dyDescent="0.25">
      <c r="A385" s="29">
        <v>3111</v>
      </c>
      <c r="B385" s="29" t="s">
        <v>5</v>
      </c>
      <c r="C385" s="29"/>
      <c r="D385" s="29"/>
      <c r="E385" s="29"/>
      <c r="F385" s="38">
        <v>15022.58</v>
      </c>
      <c r="G385" s="38"/>
      <c r="H385" s="38">
        <v>25500</v>
      </c>
      <c r="I385" s="38">
        <v>25500</v>
      </c>
      <c r="J385" s="1">
        <v>25318.55</v>
      </c>
      <c r="K385" s="195">
        <f t="shared" si="84"/>
        <v>99.288431372549013</v>
      </c>
      <c r="L385" s="195">
        <f t="shared" si="104"/>
        <v>168.53662952701868</v>
      </c>
    </row>
    <row r="386" spans="1:12" x14ac:dyDescent="0.25">
      <c r="A386" s="30">
        <v>312</v>
      </c>
      <c r="B386" s="30" t="s">
        <v>101</v>
      </c>
      <c r="C386" s="30"/>
      <c r="D386" s="30"/>
      <c r="E386" s="30"/>
      <c r="F386" s="37"/>
      <c r="G386" s="37"/>
      <c r="H386" s="38"/>
      <c r="I386" s="38"/>
      <c r="J386" s="1"/>
      <c r="K386" s="195"/>
      <c r="L386" s="195"/>
    </row>
    <row r="387" spans="1:12" x14ac:dyDescent="0.25">
      <c r="A387" s="29">
        <v>3121</v>
      </c>
      <c r="B387" s="141" t="s">
        <v>102</v>
      </c>
      <c r="C387" s="29"/>
      <c r="D387" s="29"/>
      <c r="E387" s="29"/>
      <c r="F387" s="38"/>
      <c r="G387" s="38"/>
      <c r="H387" s="38"/>
      <c r="I387" s="38"/>
      <c r="J387" s="1"/>
      <c r="K387" s="195"/>
      <c r="L387" s="195"/>
    </row>
    <row r="388" spans="1:12" x14ac:dyDescent="0.25">
      <c r="A388" s="26">
        <v>312</v>
      </c>
      <c r="B388" s="26" t="s">
        <v>101</v>
      </c>
      <c r="C388" s="30"/>
      <c r="D388" s="30"/>
      <c r="E388" s="30"/>
      <c r="F388" s="37">
        <v>0</v>
      </c>
      <c r="G388" s="37"/>
      <c r="H388" s="37">
        <f>H389</f>
        <v>27000</v>
      </c>
      <c r="I388" s="37">
        <f>I389</f>
        <v>27000</v>
      </c>
      <c r="J388" s="37">
        <f t="shared" ref="J388" si="115">J389</f>
        <v>27000</v>
      </c>
      <c r="K388" s="195">
        <f t="shared" si="84"/>
        <v>100</v>
      </c>
      <c r="L388" s="195">
        <v>0</v>
      </c>
    </row>
    <row r="389" spans="1:12" x14ac:dyDescent="0.25">
      <c r="A389" s="28">
        <v>3121</v>
      </c>
      <c r="B389" s="146" t="s">
        <v>366</v>
      </c>
      <c r="C389" s="29"/>
      <c r="D389" s="29"/>
      <c r="E389" s="29"/>
      <c r="F389" s="38">
        <v>0</v>
      </c>
      <c r="G389" s="38"/>
      <c r="H389" s="38">
        <v>27000</v>
      </c>
      <c r="I389" s="38">
        <v>27000</v>
      </c>
      <c r="J389" s="1">
        <v>27000</v>
      </c>
      <c r="K389" s="195">
        <f t="shared" si="84"/>
        <v>100</v>
      </c>
      <c r="L389" s="195">
        <v>0</v>
      </c>
    </row>
    <row r="390" spans="1:12" x14ac:dyDescent="0.25">
      <c r="A390" s="29"/>
      <c r="B390" s="141"/>
      <c r="C390" s="29"/>
      <c r="D390" s="29"/>
      <c r="E390" s="29"/>
      <c r="F390" s="38"/>
      <c r="G390" s="38"/>
      <c r="H390" s="38"/>
      <c r="I390" s="38"/>
      <c r="J390" s="1"/>
      <c r="K390" s="195"/>
      <c r="L390" s="195"/>
    </row>
    <row r="391" spans="1:12" x14ac:dyDescent="0.25">
      <c r="A391" s="30">
        <v>313</v>
      </c>
      <c r="B391" s="30" t="s">
        <v>76</v>
      </c>
      <c r="C391" s="30"/>
      <c r="D391" s="30"/>
      <c r="E391" s="30"/>
      <c r="F391" s="37">
        <f t="shared" ref="F391:G391" si="116">SUM(F392:F393)</f>
        <v>54781.41</v>
      </c>
      <c r="G391" s="37">
        <f t="shared" si="116"/>
        <v>0</v>
      </c>
      <c r="H391" s="37">
        <f>SUM(H392:H393)</f>
        <v>60100</v>
      </c>
      <c r="I391" s="37">
        <f>SUM(I392:I393)</f>
        <v>60100</v>
      </c>
      <c r="J391" s="37">
        <f t="shared" ref="J391" si="117">SUM(J392:J393)</f>
        <v>59994.31</v>
      </c>
      <c r="K391" s="195">
        <f t="shared" si="84"/>
        <v>99.824143094841915</v>
      </c>
      <c r="L391" s="195">
        <f t="shared" si="104"/>
        <v>109.51581932630063</v>
      </c>
    </row>
    <row r="392" spans="1:12" x14ac:dyDescent="0.25">
      <c r="A392" s="29">
        <v>3132</v>
      </c>
      <c r="B392" s="29" t="s">
        <v>7</v>
      </c>
      <c r="C392" s="29"/>
      <c r="D392" s="29"/>
      <c r="E392" s="29"/>
      <c r="F392" s="38">
        <v>49415.61</v>
      </c>
      <c r="G392" s="37"/>
      <c r="H392" s="38">
        <v>59500</v>
      </c>
      <c r="I392" s="38">
        <v>59500</v>
      </c>
      <c r="J392" s="1">
        <v>59482.2</v>
      </c>
      <c r="K392" s="195">
        <f t="shared" si="84"/>
        <v>99.970084033613432</v>
      </c>
      <c r="L392" s="195">
        <f t="shared" si="104"/>
        <v>120.37127539253282</v>
      </c>
    </row>
    <row r="393" spans="1:12" x14ac:dyDescent="0.25">
      <c r="A393" s="28">
        <v>3133</v>
      </c>
      <c r="B393" s="45" t="s">
        <v>348</v>
      </c>
      <c r="C393" s="29"/>
      <c r="D393" s="29"/>
      <c r="E393" s="29"/>
      <c r="F393" s="38">
        <v>5365.8</v>
      </c>
      <c r="G393" s="38"/>
      <c r="H393" s="38">
        <v>600</v>
      </c>
      <c r="I393" s="38">
        <v>600</v>
      </c>
      <c r="J393" s="1">
        <v>512.11</v>
      </c>
      <c r="K393" s="195">
        <f t="shared" si="84"/>
        <v>85.351666666666674</v>
      </c>
      <c r="L393" s="195">
        <f t="shared" si="104"/>
        <v>9.5439636214543953</v>
      </c>
    </row>
    <row r="394" spans="1:12" x14ac:dyDescent="0.25">
      <c r="A394" s="30">
        <v>32</v>
      </c>
      <c r="B394" s="30" t="s">
        <v>8</v>
      </c>
      <c r="C394" s="30"/>
      <c r="D394" s="30"/>
      <c r="E394" s="30"/>
      <c r="F394" s="37">
        <f t="shared" ref="F394:G394" si="118">F395+F399+F411+F437</f>
        <v>329305.67</v>
      </c>
      <c r="G394" s="37">
        <f t="shared" si="118"/>
        <v>0</v>
      </c>
      <c r="H394" s="37">
        <f>H395+H399+H411+H437</f>
        <v>443500</v>
      </c>
      <c r="I394" s="37">
        <f>I395+I399+I411+I437</f>
        <v>443500</v>
      </c>
      <c r="J394" s="37">
        <f>J395+J399+J411+J437</f>
        <v>425466.25</v>
      </c>
      <c r="K394" s="195">
        <f t="shared" si="84"/>
        <v>95.933765501691099</v>
      </c>
      <c r="L394" s="195">
        <f t="shared" si="104"/>
        <v>129.2010095058491</v>
      </c>
    </row>
    <row r="395" spans="1:12" x14ac:dyDescent="0.25">
      <c r="A395" s="30">
        <v>321</v>
      </c>
      <c r="B395" s="30" t="s">
        <v>77</v>
      </c>
      <c r="C395" s="30"/>
      <c r="D395" s="30"/>
      <c r="E395" s="30"/>
      <c r="F395" s="37">
        <f t="shared" ref="F395:G395" si="119">SUM(F396:F398)</f>
        <v>46391</v>
      </c>
      <c r="G395" s="37">
        <f t="shared" si="119"/>
        <v>0</v>
      </c>
      <c r="H395" s="37">
        <f>SUM(H396:H398)</f>
        <v>46500</v>
      </c>
      <c r="I395" s="37">
        <f>SUM(I396:I398)</f>
        <v>46500</v>
      </c>
      <c r="J395" s="37">
        <f t="shared" ref="J395" si="120">SUM(J396:J398)</f>
        <v>45711.9</v>
      </c>
      <c r="K395" s="195">
        <f t="shared" si="84"/>
        <v>98.305161290322587</v>
      </c>
      <c r="L395" s="195">
        <f t="shared" si="104"/>
        <v>98.536138475135274</v>
      </c>
    </row>
    <row r="396" spans="1:12" x14ac:dyDescent="0.25">
      <c r="A396" s="29">
        <v>3211</v>
      </c>
      <c r="B396" s="29" t="s">
        <v>17</v>
      </c>
      <c r="C396" s="29"/>
      <c r="D396" s="29"/>
      <c r="E396" s="29"/>
      <c r="F396" s="38">
        <v>16733</v>
      </c>
      <c r="G396" s="37"/>
      <c r="H396" s="38">
        <v>13000</v>
      </c>
      <c r="I396" s="38">
        <v>13000</v>
      </c>
      <c r="J396" s="1">
        <v>12732.4</v>
      </c>
      <c r="K396" s="195">
        <f t="shared" si="84"/>
        <v>97.941538461538457</v>
      </c>
      <c r="L396" s="195">
        <f t="shared" si="104"/>
        <v>76.091555608677467</v>
      </c>
    </row>
    <row r="397" spans="1:12" x14ac:dyDescent="0.25">
      <c r="A397" s="29">
        <v>3212</v>
      </c>
      <c r="B397" s="29" t="s">
        <v>18</v>
      </c>
      <c r="C397" s="29"/>
      <c r="D397" s="29"/>
      <c r="E397" s="29"/>
      <c r="F397" s="44">
        <v>26028</v>
      </c>
      <c r="G397" s="38"/>
      <c r="H397" s="38">
        <v>26000</v>
      </c>
      <c r="I397" s="38">
        <v>26000</v>
      </c>
      <c r="J397" s="1">
        <v>25542</v>
      </c>
      <c r="K397" s="195">
        <f t="shared" si="84"/>
        <v>98.238461538461536</v>
      </c>
      <c r="L397" s="195">
        <f t="shared" si="104"/>
        <v>98.132780082987551</v>
      </c>
    </row>
    <row r="398" spans="1:12" x14ac:dyDescent="0.25">
      <c r="A398" s="29">
        <v>3213</v>
      </c>
      <c r="B398" s="29" t="s">
        <v>19</v>
      </c>
      <c r="C398" s="29"/>
      <c r="D398" s="29"/>
      <c r="E398" s="29"/>
      <c r="F398" s="44">
        <v>3630</v>
      </c>
      <c r="G398" s="38"/>
      <c r="H398" s="38">
        <v>7500</v>
      </c>
      <c r="I398" s="38">
        <v>7500</v>
      </c>
      <c r="J398" s="1">
        <v>7437.5</v>
      </c>
      <c r="K398" s="195">
        <f t="shared" si="84"/>
        <v>99.166666666666671</v>
      </c>
      <c r="L398" s="195">
        <f t="shared" si="104"/>
        <v>204.88980716253442</v>
      </c>
    </row>
    <row r="399" spans="1:12" x14ac:dyDescent="0.25">
      <c r="A399" s="30">
        <v>322</v>
      </c>
      <c r="B399" s="30" t="s">
        <v>78</v>
      </c>
      <c r="C399" s="30"/>
      <c r="D399" s="30"/>
      <c r="E399" s="30"/>
      <c r="F399" s="37">
        <f t="shared" ref="F399:G399" si="121">SUM(F400:F409)</f>
        <v>113626.86</v>
      </c>
      <c r="G399" s="37">
        <f t="shared" si="121"/>
        <v>0</v>
      </c>
      <c r="H399" s="37">
        <f>SUM(H400:H409)</f>
        <v>158200</v>
      </c>
      <c r="I399" s="37">
        <f>SUM(I400:I409)</f>
        <v>157200</v>
      </c>
      <c r="J399" s="37">
        <f>SUM(J400:J409)</f>
        <v>150044.62000000002</v>
      </c>
      <c r="K399" s="195">
        <f t="shared" si="84"/>
        <v>95.448231552162866</v>
      </c>
      <c r="L399" s="195">
        <f t="shared" si="104"/>
        <v>132.05030923146165</v>
      </c>
    </row>
    <row r="400" spans="1:12" x14ac:dyDescent="0.25">
      <c r="A400" s="29">
        <v>3221</v>
      </c>
      <c r="B400" s="29" t="s">
        <v>20</v>
      </c>
      <c r="C400" s="29"/>
      <c r="D400" s="29"/>
      <c r="E400" s="29"/>
      <c r="F400" s="44">
        <v>5898.8</v>
      </c>
      <c r="G400" s="38"/>
      <c r="H400" s="38">
        <v>6000</v>
      </c>
      <c r="I400" s="38">
        <v>6000</v>
      </c>
      <c r="J400" s="1">
        <v>5772.28</v>
      </c>
      <c r="K400" s="195">
        <f t="shared" si="84"/>
        <v>96.204666666666654</v>
      </c>
      <c r="L400" s="195">
        <f t="shared" si="104"/>
        <v>97.855156981080896</v>
      </c>
    </row>
    <row r="401" spans="1:12" x14ac:dyDescent="0.25">
      <c r="A401" s="29">
        <v>3221</v>
      </c>
      <c r="B401" s="29" t="s">
        <v>88</v>
      </c>
      <c r="C401" s="29"/>
      <c r="D401" s="29"/>
      <c r="E401" s="29"/>
      <c r="F401" s="44">
        <v>3053.58</v>
      </c>
      <c r="G401" s="38"/>
      <c r="H401" s="38">
        <v>5200</v>
      </c>
      <c r="I401" s="38">
        <v>5200</v>
      </c>
      <c r="J401" s="1">
        <v>5182.6000000000004</v>
      </c>
      <c r="K401" s="195">
        <f t="shared" ref="K401:K464" si="122">(J401/I401)*100</f>
        <v>99.665384615384625</v>
      </c>
      <c r="L401" s="195">
        <f t="shared" si="104"/>
        <v>169.72209668651223</v>
      </c>
    </row>
    <row r="402" spans="1:12" x14ac:dyDescent="0.25">
      <c r="A402" s="29">
        <v>3221</v>
      </c>
      <c r="B402" s="29" t="s">
        <v>21</v>
      </c>
      <c r="C402" s="29"/>
      <c r="D402" s="29"/>
      <c r="E402" s="29"/>
      <c r="F402" s="38">
        <v>1548</v>
      </c>
      <c r="G402" s="38"/>
      <c r="H402" s="38">
        <v>3000</v>
      </c>
      <c r="I402" s="38">
        <v>3000</v>
      </c>
      <c r="J402" s="1">
        <v>2850</v>
      </c>
      <c r="K402" s="195">
        <f t="shared" si="122"/>
        <v>95</v>
      </c>
      <c r="L402" s="195">
        <v>0</v>
      </c>
    </row>
    <row r="403" spans="1:12" x14ac:dyDescent="0.25">
      <c r="A403" s="29">
        <v>3221</v>
      </c>
      <c r="B403" s="141" t="s">
        <v>367</v>
      </c>
      <c r="C403" s="29"/>
      <c r="D403" s="29"/>
      <c r="E403" s="29"/>
      <c r="F403" s="44">
        <v>3944.87</v>
      </c>
      <c r="G403" s="38"/>
      <c r="H403" s="38">
        <v>5000</v>
      </c>
      <c r="I403" s="38">
        <v>5000</v>
      </c>
      <c r="J403" s="1">
        <v>4495.83</v>
      </c>
      <c r="K403" s="195">
        <f t="shared" si="122"/>
        <v>89.916600000000003</v>
      </c>
      <c r="L403" s="195">
        <f t="shared" si="104"/>
        <v>113.96649319242459</v>
      </c>
    </row>
    <row r="404" spans="1:12" x14ac:dyDescent="0.25">
      <c r="A404" s="29">
        <v>3224</v>
      </c>
      <c r="B404" s="29" t="s">
        <v>103</v>
      </c>
      <c r="C404" s="29"/>
      <c r="D404" s="29"/>
      <c r="E404" s="29"/>
      <c r="F404" s="44">
        <v>3748.27</v>
      </c>
      <c r="G404" s="38"/>
      <c r="H404" s="38">
        <v>27000</v>
      </c>
      <c r="I404" s="38">
        <v>26000</v>
      </c>
      <c r="J404" s="1">
        <v>23612.01</v>
      </c>
      <c r="K404" s="195">
        <f t="shared" si="122"/>
        <v>90.815423076923068</v>
      </c>
      <c r="L404" s="195">
        <f t="shared" si="104"/>
        <v>629.94421426418046</v>
      </c>
    </row>
    <row r="405" spans="1:12" x14ac:dyDescent="0.25">
      <c r="A405" s="29">
        <v>3221</v>
      </c>
      <c r="B405" s="29" t="s">
        <v>22</v>
      </c>
      <c r="C405" s="29"/>
      <c r="D405" s="29"/>
      <c r="E405" s="29"/>
      <c r="F405" s="44">
        <v>1947.93</v>
      </c>
      <c r="G405" s="37"/>
      <c r="H405" s="38">
        <v>2000</v>
      </c>
      <c r="I405" s="38">
        <v>2000</v>
      </c>
      <c r="J405" s="1">
        <v>636.76</v>
      </c>
      <c r="K405" s="195">
        <f t="shared" si="122"/>
        <v>31.838000000000001</v>
      </c>
      <c r="L405" s="195">
        <f t="shared" si="104"/>
        <v>32.68905966846858</v>
      </c>
    </row>
    <row r="406" spans="1:12" x14ac:dyDescent="0.25">
      <c r="A406" s="29">
        <v>3223</v>
      </c>
      <c r="B406" s="29" t="s">
        <v>23</v>
      </c>
      <c r="C406" s="29"/>
      <c r="D406" s="29"/>
      <c r="E406" s="29"/>
      <c r="F406" s="44">
        <v>35589.25</v>
      </c>
      <c r="G406" s="38"/>
      <c r="H406" s="38">
        <v>42000</v>
      </c>
      <c r="I406" s="38">
        <v>40000</v>
      </c>
      <c r="J406" s="1">
        <v>38638.94</v>
      </c>
      <c r="K406" s="195">
        <f t="shared" si="122"/>
        <v>96.597350000000006</v>
      </c>
      <c r="L406" s="195">
        <f t="shared" si="104"/>
        <v>108.56913253299803</v>
      </c>
    </row>
    <row r="407" spans="1:12" x14ac:dyDescent="0.25">
      <c r="A407" s="29">
        <v>3223</v>
      </c>
      <c r="B407" s="29" t="s">
        <v>68</v>
      </c>
      <c r="C407" s="29"/>
      <c r="D407" s="29"/>
      <c r="E407" s="29"/>
      <c r="F407" s="44">
        <v>54647.81</v>
      </c>
      <c r="G407" s="38"/>
      <c r="H407" s="38">
        <v>62000</v>
      </c>
      <c r="I407" s="38">
        <v>64000</v>
      </c>
      <c r="J407" s="1">
        <v>63605.05</v>
      </c>
      <c r="K407" s="195">
        <f t="shared" si="122"/>
        <v>99.382890625000016</v>
      </c>
      <c r="L407" s="195">
        <f t="shared" si="104"/>
        <v>116.39084896540228</v>
      </c>
    </row>
    <row r="408" spans="1:12" x14ac:dyDescent="0.25">
      <c r="A408" s="29">
        <v>3225</v>
      </c>
      <c r="B408" s="29" t="s">
        <v>25</v>
      </c>
      <c r="C408" s="29"/>
      <c r="D408" s="29"/>
      <c r="E408" s="29"/>
      <c r="F408" s="44">
        <v>2274</v>
      </c>
      <c r="G408" s="38"/>
      <c r="H408" s="38">
        <v>4000</v>
      </c>
      <c r="I408" s="38">
        <v>4000</v>
      </c>
      <c r="J408" s="1">
        <v>3661.15</v>
      </c>
      <c r="K408" s="195">
        <f t="shared" si="122"/>
        <v>91.528750000000002</v>
      </c>
      <c r="L408" s="195">
        <f t="shared" si="104"/>
        <v>161.00043975373791</v>
      </c>
    </row>
    <row r="409" spans="1:12" x14ac:dyDescent="0.25">
      <c r="A409" s="28">
        <v>3227</v>
      </c>
      <c r="B409" s="45" t="s">
        <v>368</v>
      </c>
      <c r="C409" s="29"/>
      <c r="D409" s="29"/>
      <c r="E409" s="29"/>
      <c r="F409" s="38">
        <v>974.35</v>
      </c>
      <c r="G409" s="38"/>
      <c r="H409" s="38">
        <v>2000</v>
      </c>
      <c r="I409" s="38">
        <v>2000</v>
      </c>
      <c r="J409" s="1">
        <v>1590</v>
      </c>
      <c r="K409" s="195">
        <v>0</v>
      </c>
      <c r="L409" s="195">
        <f t="shared" si="104"/>
        <v>163.18571355262483</v>
      </c>
    </row>
    <row r="410" spans="1:12" x14ac:dyDescent="0.25">
      <c r="A410" s="29"/>
      <c r="B410" s="29"/>
      <c r="C410" s="29"/>
      <c r="D410" s="29"/>
      <c r="E410" s="29"/>
      <c r="F410" s="38"/>
      <c r="G410" s="38"/>
      <c r="H410" s="38"/>
      <c r="I410" s="38"/>
      <c r="J410" s="1"/>
      <c r="K410" s="195"/>
      <c r="L410" s="195"/>
    </row>
    <row r="411" spans="1:12" x14ac:dyDescent="0.25">
      <c r="A411" s="30">
        <v>323</v>
      </c>
      <c r="B411" s="30" t="s">
        <v>80</v>
      </c>
      <c r="C411" s="30"/>
      <c r="D411" s="30"/>
      <c r="E411" s="30"/>
      <c r="F411" s="37">
        <f>SUM(F412:F436)</f>
        <v>152214.52000000002</v>
      </c>
      <c r="G411" s="37">
        <f t="shared" ref="G411" si="123">SUM(G412:G436)</f>
        <v>0</v>
      </c>
      <c r="H411" s="37">
        <f>SUM(H412:H436)</f>
        <v>194300</v>
      </c>
      <c r="I411" s="37">
        <f>SUM(I412:I436)</f>
        <v>195300</v>
      </c>
      <c r="J411" s="37">
        <f>SUM(J412:J436)</f>
        <v>187371.11</v>
      </c>
      <c r="K411" s="195">
        <f t="shared" si="122"/>
        <v>95.940148489503315</v>
      </c>
      <c r="L411" s="195">
        <f t="shared" si="104"/>
        <v>123.09673873425477</v>
      </c>
    </row>
    <row r="412" spans="1:12" x14ac:dyDescent="0.25">
      <c r="A412" s="29">
        <v>3231</v>
      </c>
      <c r="B412" s="141" t="s">
        <v>105</v>
      </c>
      <c r="C412" s="29"/>
      <c r="D412" s="29"/>
      <c r="E412" s="29"/>
      <c r="F412" s="44">
        <v>14973.74</v>
      </c>
      <c r="G412" s="38"/>
      <c r="H412" s="38">
        <v>12000</v>
      </c>
      <c r="I412" s="38">
        <v>12000</v>
      </c>
      <c r="J412" s="1">
        <v>11635.06</v>
      </c>
      <c r="K412" s="195">
        <f t="shared" si="122"/>
        <v>96.958833333333331</v>
      </c>
      <c r="L412" s="195">
        <f t="shared" si="104"/>
        <v>77.703098891793232</v>
      </c>
    </row>
    <row r="413" spans="1:12" x14ac:dyDescent="0.25">
      <c r="A413" s="29">
        <v>3231</v>
      </c>
      <c r="B413" s="29" t="s">
        <v>67</v>
      </c>
      <c r="C413" s="29"/>
      <c r="D413" s="29"/>
      <c r="E413" s="29"/>
      <c r="F413" s="44">
        <v>8611.24</v>
      </c>
      <c r="G413" s="38"/>
      <c r="H413" s="38">
        <v>11000</v>
      </c>
      <c r="I413" s="38">
        <v>11000</v>
      </c>
      <c r="J413" s="1">
        <v>10823.25</v>
      </c>
      <c r="K413" s="195">
        <f t="shared" si="122"/>
        <v>98.393181818181816</v>
      </c>
      <c r="L413" s="195">
        <f t="shared" si="104"/>
        <v>125.68747358104059</v>
      </c>
    </row>
    <row r="414" spans="1:12" x14ac:dyDescent="0.25">
      <c r="A414" s="141">
        <v>3232</v>
      </c>
      <c r="B414" s="141" t="s">
        <v>30</v>
      </c>
      <c r="C414" s="141"/>
      <c r="D414" s="141"/>
      <c r="E414" s="141"/>
      <c r="F414" s="27">
        <v>29799.87</v>
      </c>
      <c r="G414" s="140"/>
      <c r="H414" s="140">
        <v>5000</v>
      </c>
      <c r="I414" s="140">
        <v>5000</v>
      </c>
      <c r="J414" s="215">
        <v>4395.18</v>
      </c>
      <c r="K414" s="195">
        <f t="shared" si="122"/>
        <v>87.903599999999997</v>
      </c>
      <c r="L414" s="195">
        <f t="shared" si="104"/>
        <v>14.748990515730439</v>
      </c>
    </row>
    <row r="415" spans="1:12" x14ac:dyDescent="0.25">
      <c r="A415" s="141">
        <v>3232</v>
      </c>
      <c r="B415" s="141" t="s">
        <v>106</v>
      </c>
      <c r="C415" s="141"/>
      <c r="D415" s="141"/>
      <c r="E415" s="141"/>
      <c r="F415" s="140"/>
      <c r="G415" s="140"/>
      <c r="H415" s="140"/>
      <c r="I415" s="140"/>
      <c r="J415" s="215"/>
      <c r="K415" s="195"/>
      <c r="L415" s="195"/>
    </row>
    <row r="416" spans="1:12" x14ac:dyDescent="0.25">
      <c r="A416" s="141">
        <v>3232</v>
      </c>
      <c r="B416" s="141" t="s">
        <v>31</v>
      </c>
      <c r="C416" s="141"/>
      <c r="D416" s="141"/>
      <c r="E416" s="141"/>
      <c r="F416" s="147">
        <v>4465.09</v>
      </c>
      <c r="G416" s="140"/>
      <c r="H416" s="140">
        <v>2000</v>
      </c>
      <c r="I416" s="140">
        <v>2000</v>
      </c>
      <c r="J416" s="215">
        <v>1967.5</v>
      </c>
      <c r="K416" s="195">
        <f t="shared" si="122"/>
        <v>98.375</v>
      </c>
      <c r="L416" s="195">
        <f t="shared" si="104"/>
        <v>44.064061418694806</v>
      </c>
    </row>
    <row r="417" spans="1:12" x14ac:dyDescent="0.25">
      <c r="A417" s="29">
        <v>3233</v>
      </c>
      <c r="B417" s="141" t="s">
        <v>369</v>
      </c>
      <c r="C417" s="29"/>
      <c r="D417" s="29"/>
      <c r="E417" s="29"/>
      <c r="F417" s="147">
        <v>25882.5</v>
      </c>
      <c r="G417" s="38"/>
      <c r="H417" s="38">
        <v>32000</v>
      </c>
      <c r="I417" s="38">
        <v>32000</v>
      </c>
      <c r="J417" s="1">
        <v>31980</v>
      </c>
      <c r="K417" s="195">
        <f t="shared" si="122"/>
        <v>99.9375</v>
      </c>
      <c r="L417" s="195">
        <f t="shared" si="104"/>
        <v>123.55838887279049</v>
      </c>
    </row>
    <row r="418" spans="1:12" x14ac:dyDescent="0.25">
      <c r="A418" s="141">
        <v>3233</v>
      </c>
      <c r="B418" s="141" t="s">
        <v>107</v>
      </c>
      <c r="C418" s="141"/>
      <c r="D418" s="141"/>
      <c r="E418" s="141"/>
      <c r="F418" s="147">
        <v>8004</v>
      </c>
      <c r="G418" s="38"/>
      <c r="H418" s="38">
        <v>6000</v>
      </c>
      <c r="I418" s="38">
        <v>6000</v>
      </c>
      <c r="J418" s="1">
        <v>5500</v>
      </c>
      <c r="K418" s="195">
        <f t="shared" si="122"/>
        <v>91.666666666666657</v>
      </c>
      <c r="L418" s="195">
        <f t="shared" si="104"/>
        <v>68.715642178910542</v>
      </c>
    </row>
    <row r="419" spans="1:12" x14ac:dyDescent="0.25">
      <c r="A419" s="29">
        <v>3234</v>
      </c>
      <c r="B419" s="29" t="s">
        <v>24</v>
      </c>
      <c r="C419" s="29"/>
      <c r="D419" s="29"/>
      <c r="E419" s="29"/>
      <c r="F419" s="38">
        <v>1340.9</v>
      </c>
      <c r="G419" s="38"/>
      <c r="H419" s="38">
        <v>3000</v>
      </c>
      <c r="I419" s="38">
        <v>3000</v>
      </c>
      <c r="J419" s="1">
        <v>2910.17</v>
      </c>
      <c r="K419" s="195">
        <f t="shared" si="122"/>
        <v>97.00566666666667</v>
      </c>
      <c r="L419" s="195">
        <f t="shared" si="104"/>
        <v>217.03109851592214</v>
      </c>
    </row>
    <row r="420" spans="1:12" x14ac:dyDescent="0.25">
      <c r="A420" s="29">
        <v>3237</v>
      </c>
      <c r="B420" s="29" t="s">
        <v>370</v>
      </c>
      <c r="C420" s="29"/>
      <c r="D420" s="29"/>
      <c r="E420" s="29"/>
      <c r="F420" s="38">
        <v>0</v>
      </c>
      <c r="G420" s="38"/>
      <c r="H420" s="38">
        <v>0</v>
      </c>
      <c r="I420" s="38">
        <v>0</v>
      </c>
      <c r="J420" s="1">
        <v>0</v>
      </c>
      <c r="K420" s="195">
        <v>0</v>
      </c>
      <c r="L420" s="195">
        <v>0</v>
      </c>
    </row>
    <row r="421" spans="1:12" x14ac:dyDescent="0.25">
      <c r="A421" s="28">
        <v>3235</v>
      </c>
      <c r="B421" s="45" t="s">
        <v>135</v>
      </c>
      <c r="C421" s="29"/>
      <c r="D421" s="29"/>
      <c r="E421" s="29"/>
      <c r="F421" s="44">
        <v>4234.78</v>
      </c>
      <c r="G421" s="38"/>
      <c r="H421" s="38">
        <v>5000</v>
      </c>
      <c r="I421" s="38">
        <v>5000</v>
      </c>
      <c r="J421" s="1">
        <v>4520.42</v>
      </c>
      <c r="K421" s="195">
        <f t="shared" si="122"/>
        <v>90.4084</v>
      </c>
      <c r="L421" s="195">
        <f t="shared" si="104"/>
        <v>106.74509655755435</v>
      </c>
    </row>
    <row r="422" spans="1:12" x14ac:dyDescent="0.25">
      <c r="A422" s="28">
        <v>3235</v>
      </c>
      <c r="B422" s="45" t="s">
        <v>371</v>
      </c>
      <c r="C422" s="29"/>
      <c r="D422" s="29"/>
      <c r="E422" s="29"/>
      <c r="F422" s="38">
        <v>0</v>
      </c>
      <c r="G422" s="38"/>
      <c r="H422" s="38">
        <v>25000</v>
      </c>
      <c r="I422" s="38">
        <v>25000</v>
      </c>
      <c r="J422" s="1">
        <v>25075</v>
      </c>
      <c r="K422" s="195">
        <f t="shared" si="122"/>
        <v>100.29999999999998</v>
      </c>
      <c r="L422" s="195">
        <v>0</v>
      </c>
    </row>
    <row r="423" spans="1:12" x14ac:dyDescent="0.25">
      <c r="A423" s="28">
        <v>3235</v>
      </c>
      <c r="B423" s="45" t="s">
        <v>372</v>
      </c>
      <c r="C423" s="29"/>
      <c r="D423" s="29"/>
      <c r="E423" s="29"/>
      <c r="F423" s="44">
        <v>7413.75</v>
      </c>
      <c r="G423" s="38"/>
      <c r="H423" s="38">
        <v>10000</v>
      </c>
      <c r="I423" s="38">
        <v>10000</v>
      </c>
      <c r="J423" s="1">
        <v>9885</v>
      </c>
      <c r="K423" s="195">
        <f t="shared" si="122"/>
        <v>98.850000000000009</v>
      </c>
      <c r="L423" s="195">
        <f t="shared" si="104"/>
        <v>133.33333333333331</v>
      </c>
    </row>
    <row r="424" spans="1:12" x14ac:dyDescent="0.25">
      <c r="A424" s="29">
        <v>3237</v>
      </c>
      <c r="B424" s="29" t="s">
        <v>26</v>
      </c>
      <c r="C424" s="29"/>
      <c r="D424" s="29"/>
      <c r="E424" s="29"/>
      <c r="F424" s="38">
        <v>4741.75</v>
      </c>
      <c r="G424" s="141"/>
      <c r="H424" s="38">
        <v>8000</v>
      </c>
      <c r="I424" s="38">
        <v>8000</v>
      </c>
      <c r="J424" s="1">
        <v>8042.19</v>
      </c>
      <c r="K424" s="195">
        <f t="shared" si="122"/>
        <v>100.52737499999999</v>
      </c>
      <c r="L424" s="195">
        <f t="shared" si="104"/>
        <v>169.60383824537354</v>
      </c>
    </row>
    <row r="425" spans="1:12" x14ac:dyDescent="0.25">
      <c r="A425" s="28">
        <v>3237</v>
      </c>
      <c r="B425" s="146" t="s">
        <v>639</v>
      </c>
      <c r="C425" s="29"/>
      <c r="D425" s="29"/>
      <c r="E425" s="29"/>
      <c r="F425" s="38">
        <v>0</v>
      </c>
      <c r="G425" s="141"/>
      <c r="H425" s="38">
        <v>3200</v>
      </c>
      <c r="I425" s="38">
        <v>3200</v>
      </c>
      <c r="J425" s="1">
        <v>3200</v>
      </c>
      <c r="K425" s="195">
        <f t="shared" si="122"/>
        <v>100</v>
      </c>
      <c r="L425" s="195">
        <v>0</v>
      </c>
    </row>
    <row r="426" spans="1:12" x14ac:dyDescent="0.25">
      <c r="A426" s="28">
        <v>3237</v>
      </c>
      <c r="B426" s="45" t="s">
        <v>624</v>
      </c>
      <c r="C426" s="29"/>
      <c r="D426" s="29"/>
      <c r="E426" s="29"/>
      <c r="F426" s="44">
        <v>5300</v>
      </c>
      <c r="G426" s="141"/>
      <c r="H426" s="38">
        <v>0</v>
      </c>
      <c r="I426" s="38">
        <v>0</v>
      </c>
      <c r="J426" s="1">
        <v>0</v>
      </c>
      <c r="K426" s="195">
        <v>0</v>
      </c>
      <c r="L426" s="195">
        <v>0</v>
      </c>
    </row>
    <row r="427" spans="1:12" x14ac:dyDescent="0.25">
      <c r="A427" s="28">
        <v>3237</v>
      </c>
      <c r="B427" s="45" t="s">
        <v>373</v>
      </c>
      <c r="C427" s="29"/>
      <c r="D427" s="29"/>
      <c r="E427" s="29"/>
      <c r="F427" s="38">
        <v>0</v>
      </c>
      <c r="G427" s="141"/>
      <c r="H427" s="38">
        <v>2000</v>
      </c>
      <c r="I427" s="38">
        <v>2000</v>
      </c>
      <c r="J427" s="1">
        <v>1325</v>
      </c>
      <c r="K427" s="195">
        <f t="shared" si="122"/>
        <v>66.25</v>
      </c>
      <c r="L427" s="195">
        <v>0</v>
      </c>
    </row>
    <row r="428" spans="1:12" x14ac:dyDescent="0.25">
      <c r="A428" s="28">
        <v>3237</v>
      </c>
      <c r="B428" s="45" t="s">
        <v>374</v>
      </c>
      <c r="C428" s="29"/>
      <c r="D428" s="29"/>
      <c r="E428" s="29"/>
      <c r="F428" s="38">
        <v>0</v>
      </c>
      <c r="G428" s="141"/>
      <c r="H428" s="38">
        <v>3000</v>
      </c>
      <c r="I428" s="38">
        <v>3000</v>
      </c>
      <c r="J428" s="1">
        <v>2875</v>
      </c>
      <c r="K428" s="195">
        <f t="shared" si="122"/>
        <v>95.833333333333343</v>
      </c>
      <c r="L428" s="195">
        <v>0</v>
      </c>
    </row>
    <row r="429" spans="1:12" x14ac:dyDescent="0.25">
      <c r="A429" s="29">
        <v>3238</v>
      </c>
      <c r="B429" s="29" t="s">
        <v>89</v>
      </c>
      <c r="C429" s="29"/>
      <c r="D429" s="29"/>
      <c r="E429" s="29"/>
      <c r="F429" s="38">
        <v>2130.4899999999998</v>
      </c>
      <c r="G429" s="38"/>
      <c r="H429" s="38">
        <v>3000</v>
      </c>
      <c r="I429" s="38">
        <v>3000</v>
      </c>
      <c r="J429" s="1">
        <v>1740.85</v>
      </c>
      <c r="K429" s="195">
        <f t="shared" si="122"/>
        <v>58.028333333333329</v>
      </c>
      <c r="L429" s="195">
        <f t="shared" si="104"/>
        <v>81.711249524757221</v>
      </c>
    </row>
    <row r="430" spans="1:12" x14ac:dyDescent="0.25">
      <c r="A430" s="29">
        <v>3239</v>
      </c>
      <c r="B430" s="29" t="s">
        <v>70</v>
      </c>
      <c r="C430" s="29"/>
      <c r="D430" s="29"/>
      <c r="E430" s="29"/>
      <c r="F430" s="38">
        <v>3256.88</v>
      </c>
      <c r="G430" s="37"/>
      <c r="H430" s="38">
        <v>3000</v>
      </c>
      <c r="I430" s="38">
        <v>3000</v>
      </c>
      <c r="J430" s="1">
        <v>2358.75</v>
      </c>
      <c r="K430" s="195">
        <f t="shared" si="122"/>
        <v>78.625</v>
      </c>
      <c r="L430" s="195">
        <f t="shared" si="104"/>
        <v>72.42360787010881</v>
      </c>
    </row>
    <row r="431" spans="1:12" x14ac:dyDescent="0.25">
      <c r="A431" s="141">
        <v>3239</v>
      </c>
      <c r="B431" s="141" t="s">
        <v>108</v>
      </c>
      <c r="C431" s="141"/>
      <c r="D431" s="141"/>
      <c r="E431" s="141"/>
      <c r="F431" s="140">
        <v>7000</v>
      </c>
      <c r="G431" s="38"/>
      <c r="H431" s="38">
        <v>7000</v>
      </c>
      <c r="I431" s="38">
        <v>7000</v>
      </c>
      <c r="J431" s="1">
        <v>7000</v>
      </c>
      <c r="K431" s="195">
        <f t="shared" si="122"/>
        <v>100</v>
      </c>
      <c r="L431" s="195">
        <f t="shared" si="104"/>
        <v>100</v>
      </c>
    </row>
    <row r="432" spans="1:12" x14ac:dyDescent="0.25">
      <c r="A432" s="29">
        <v>3239</v>
      </c>
      <c r="B432" s="141" t="s">
        <v>109</v>
      </c>
      <c r="C432" s="29"/>
      <c r="D432" s="29"/>
      <c r="E432" s="29"/>
      <c r="F432" s="147">
        <v>960</v>
      </c>
      <c r="G432" s="38"/>
      <c r="H432" s="38">
        <v>1000</v>
      </c>
      <c r="I432" s="38">
        <v>1000</v>
      </c>
      <c r="J432" s="215">
        <v>880</v>
      </c>
      <c r="K432" s="195">
        <f t="shared" si="122"/>
        <v>88</v>
      </c>
      <c r="L432" s="195">
        <f t="shared" si="104"/>
        <v>91.666666666666657</v>
      </c>
    </row>
    <row r="433" spans="1:12" x14ac:dyDescent="0.25">
      <c r="A433" s="28">
        <v>3239</v>
      </c>
      <c r="B433" s="146" t="s">
        <v>375</v>
      </c>
      <c r="C433" s="29"/>
      <c r="D433" s="29"/>
      <c r="E433" s="29"/>
      <c r="F433" s="147">
        <v>34.85</v>
      </c>
      <c r="G433" s="38"/>
      <c r="H433" s="38">
        <v>100</v>
      </c>
      <c r="I433" s="38">
        <v>100</v>
      </c>
      <c r="J433" s="215">
        <v>44.82</v>
      </c>
      <c r="K433" s="195">
        <f t="shared" si="122"/>
        <v>44.82</v>
      </c>
      <c r="L433" s="195">
        <f t="shared" si="104"/>
        <v>128.60832137733144</v>
      </c>
    </row>
    <row r="434" spans="1:12" x14ac:dyDescent="0.25">
      <c r="A434" s="28">
        <v>3239</v>
      </c>
      <c r="B434" s="146" t="s">
        <v>276</v>
      </c>
      <c r="C434" s="29"/>
      <c r="D434" s="29"/>
      <c r="E434" s="29"/>
      <c r="F434" s="38">
        <v>0</v>
      </c>
      <c r="G434" s="38"/>
      <c r="H434" s="38">
        <v>2000</v>
      </c>
      <c r="I434" s="38">
        <v>2000</v>
      </c>
      <c r="J434" s="215">
        <v>0</v>
      </c>
      <c r="K434" s="195">
        <f t="shared" si="122"/>
        <v>0</v>
      </c>
      <c r="L434" s="195">
        <v>0</v>
      </c>
    </row>
    <row r="435" spans="1:12" x14ac:dyDescent="0.25">
      <c r="A435" s="28">
        <v>3239</v>
      </c>
      <c r="B435" s="146" t="s">
        <v>376</v>
      </c>
      <c r="C435" s="29"/>
      <c r="D435" s="29"/>
      <c r="E435" s="29"/>
      <c r="F435" s="44">
        <v>24064.68</v>
      </c>
      <c r="G435" s="38"/>
      <c r="H435" s="38">
        <v>30000</v>
      </c>
      <c r="I435" s="38">
        <v>31000</v>
      </c>
      <c r="J435" s="1">
        <v>30584.17</v>
      </c>
      <c r="K435" s="195">
        <f t="shared" si="122"/>
        <v>98.658612903225801</v>
      </c>
      <c r="L435" s="195">
        <f t="shared" ref="L435:L501" si="124">(J435/F435)*100</f>
        <v>127.09152999333462</v>
      </c>
    </row>
    <row r="436" spans="1:12" x14ac:dyDescent="0.25">
      <c r="A436" s="28">
        <v>3239</v>
      </c>
      <c r="B436" s="146" t="s">
        <v>377</v>
      </c>
      <c r="C436" s="29"/>
      <c r="D436" s="29"/>
      <c r="E436" s="29"/>
      <c r="F436" s="38">
        <v>0</v>
      </c>
      <c r="G436" s="38"/>
      <c r="H436" s="38">
        <v>21000</v>
      </c>
      <c r="I436" s="38">
        <v>21000</v>
      </c>
      <c r="J436" s="1">
        <v>20628.75</v>
      </c>
      <c r="K436" s="195">
        <f t="shared" si="122"/>
        <v>98.232142857142861</v>
      </c>
      <c r="L436" s="195">
        <v>0</v>
      </c>
    </row>
    <row r="437" spans="1:12" x14ac:dyDescent="0.25">
      <c r="A437" s="30">
        <v>329</v>
      </c>
      <c r="B437" s="30" t="s">
        <v>145</v>
      </c>
      <c r="C437" s="30"/>
      <c r="D437" s="30"/>
      <c r="E437" s="30"/>
      <c r="F437" s="37">
        <f t="shared" ref="F437:G437" si="125">SUM(F438:F440)</f>
        <v>17073.29</v>
      </c>
      <c r="G437" s="37">
        <f t="shared" si="125"/>
        <v>0</v>
      </c>
      <c r="H437" s="37">
        <f>SUM(H438:H440)</f>
        <v>44500</v>
      </c>
      <c r="I437" s="37">
        <f>SUM(I438:I440)</f>
        <v>44500</v>
      </c>
      <c r="J437" s="37">
        <f t="shared" ref="J437" si="126">SUM(J438:J440)</f>
        <v>42338.62</v>
      </c>
      <c r="K437" s="195">
        <f t="shared" si="122"/>
        <v>95.14296629213483</v>
      </c>
      <c r="L437" s="195">
        <f t="shared" si="124"/>
        <v>247.98161338558651</v>
      </c>
    </row>
    <row r="438" spans="1:12" x14ac:dyDescent="0.25">
      <c r="A438" s="141">
        <v>3292</v>
      </c>
      <c r="B438" s="141" t="s">
        <v>32</v>
      </c>
      <c r="C438" s="141"/>
      <c r="D438" s="141"/>
      <c r="E438" s="141"/>
      <c r="F438" s="140">
        <v>6086.66</v>
      </c>
      <c r="G438" s="140"/>
      <c r="H438" s="140">
        <v>8000</v>
      </c>
      <c r="I438" s="140">
        <v>8000</v>
      </c>
      <c r="J438" s="215">
        <v>5942.02</v>
      </c>
      <c r="K438" s="195">
        <f t="shared" si="122"/>
        <v>74.27525</v>
      </c>
      <c r="L438" s="195">
        <f t="shared" si="124"/>
        <v>97.623655666654628</v>
      </c>
    </row>
    <row r="439" spans="1:12" x14ac:dyDescent="0.25">
      <c r="A439" s="29">
        <v>3293</v>
      </c>
      <c r="B439" s="29" t="s">
        <v>27</v>
      </c>
      <c r="C439" s="29"/>
      <c r="D439" s="29"/>
      <c r="E439" s="29"/>
      <c r="F439" s="38">
        <v>1486.63</v>
      </c>
      <c r="G439" s="37"/>
      <c r="H439" s="38">
        <v>2000</v>
      </c>
      <c r="I439" s="38">
        <v>2000</v>
      </c>
      <c r="J439" s="1">
        <v>1896.6</v>
      </c>
      <c r="K439" s="195">
        <f t="shared" si="122"/>
        <v>94.83</v>
      </c>
      <c r="L439" s="195">
        <f t="shared" si="124"/>
        <v>127.57713755271989</v>
      </c>
    </row>
    <row r="440" spans="1:12" x14ac:dyDescent="0.25">
      <c r="A440" s="29">
        <v>3294</v>
      </c>
      <c r="B440" s="141" t="s">
        <v>378</v>
      </c>
      <c r="C440" s="29"/>
      <c r="D440" s="29"/>
      <c r="E440" s="29"/>
      <c r="F440" s="38">
        <v>9500</v>
      </c>
      <c r="G440" s="38"/>
      <c r="H440" s="38">
        <v>34500</v>
      </c>
      <c r="I440" s="38">
        <v>34500</v>
      </c>
      <c r="J440" s="1">
        <v>34500</v>
      </c>
      <c r="K440" s="195">
        <f t="shared" si="122"/>
        <v>100</v>
      </c>
      <c r="L440" s="195">
        <f t="shared" si="124"/>
        <v>363.15789473684214</v>
      </c>
    </row>
    <row r="441" spans="1:12" x14ac:dyDescent="0.25">
      <c r="A441" s="29"/>
      <c r="B441" s="141"/>
      <c r="C441" s="29"/>
      <c r="D441" s="29"/>
      <c r="E441" s="29"/>
      <c r="F441" s="38"/>
      <c r="G441" s="38"/>
      <c r="H441" s="38"/>
      <c r="I441" s="38"/>
      <c r="J441" s="1"/>
      <c r="K441" s="195"/>
      <c r="L441" s="195"/>
    </row>
    <row r="442" spans="1:12" x14ac:dyDescent="0.25">
      <c r="A442" s="29"/>
      <c r="B442" s="141"/>
      <c r="C442" s="29"/>
      <c r="D442" s="29"/>
      <c r="E442" s="29"/>
      <c r="F442" s="38"/>
      <c r="G442" s="38"/>
      <c r="H442" s="38"/>
      <c r="I442" s="38"/>
      <c r="J442" s="1"/>
      <c r="K442" s="195"/>
      <c r="L442" s="195"/>
    </row>
    <row r="443" spans="1:12" ht="13.8" x14ac:dyDescent="0.25">
      <c r="A443" s="226" t="s">
        <v>379</v>
      </c>
      <c r="B443" s="226"/>
      <c r="C443" s="226"/>
      <c r="D443" s="226"/>
      <c r="E443" s="226"/>
      <c r="F443" s="227">
        <f t="shared" ref="F443:G443" si="127">F445+F450</f>
        <v>22969.67</v>
      </c>
      <c r="G443" s="227">
        <f t="shared" si="127"/>
        <v>0</v>
      </c>
      <c r="H443" s="227">
        <f>H445+H450</f>
        <v>22000</v>
      </c>
      <c r="I443" s="227">
        <f>I445+I450</f>
        <v>22000</v>
      </c>
      <c r="J443" s="227">
        <f t="shared" ref="J443" si="128">J445+J450</f>
        <v>19853.53</v>
      </c>
      <c r="K443" s="227">
        <f t="shared" si="122"/>
        <v>90.243318181818182</v>
      </c>
      <c r="L443" s="227">
        <f t="shared" si="124"/>
        <v>86.433675364077928</v>
      </c>
    </row>
    <row r="444" spans="1:12" ht="13.8" x14ac:dyDescent="0.25">
      <c r="A444" s="35"/>
      <c r="B444" s="35"/>
      <c r="C444" s="35"/>
      <c r="D444" s="35"/>
      <c r="E444" s="35"/>
      <c r="F444" s="36"/>
      <c r="G444" s="37"/>
      <c r="H444" s="37"/>
      <c r="I444" s="37"/>
      <c r="J444" s="1"/>
      <c r="K444" s="195"/>
      <c r="L444" s="195"/>
    </row>
    <row r="445" spans="1:12" x14ac:dyDescent="0.25">
      <c r="A445" s="30">
        <v>3</v>
      </c>
      <c r="B445" s="30" t="s">
        <v>3</v>
      </c>
      <c r="C445" s="30"/>
      <c r="D445" s="30"/>
      <c r="E445" s="30"/>
      <c r="F445" s="37">
        <f t="shared" ref="F445:J447" si="129">F446</f>
        <v>2855.5</v>
      </c>
      <c r="G445" s="37">
        <f t="shared" si="129"/>
        <v>0</v>
      </c>
      <c r="H445" s="37">
        <f t="shared" si="129"/>
        <v>8000</v>
      </c>
      <c r="I445" s="37">
        <f t="shared" si="129"/>
        <v>8000</v>
      </c>
      <c r="J445" s="37">
        <f t="shared" si="129"/>
        <v>7447.5</v>
      </c>
      <c r="K445" s="195">
        <f t="shared" si="122"/>
        <v>93.09375</v>
      </c>
      <c r="L445" s="195">
        <f t="shared" si="124"/>
        <v>260.81246716862199</v>
      </c>
    </row>
    <row r="446" spans="1:12" x14ac:dyDescent="0.25">
      <c r="A446" s="30">
        <v>32</v>
      </c>
      <c r="B446" s="30" t="s">
        <v>8</v>
      </c>
      <c r="C446" s="30"/>
      <c r="D446" s="30"/>
      <c r="E446" s="30"/>
      <c r="F446" s="37">
        <f t="shared" si="129"/>
        <v>2855.5</v>
      </c>
      <c r="G446" s="37">
        <f t="shared" si="129"/>
        <v>0</v>
      </c>
      <c r="H446" s="37">
        <f t="shared" si="129"/>
        <v>8000</v>
      </c>
      <c r="I446" s="37">
        <f t="shared" si="129"/>
        <v>8000</v>
      </c>
      <c r="J446" s="37">
        <f t="shared" si="129"/>
        <v>7447.5</v>
      </c>
      <c r="K446" s="195">
        <f t="shared" si="122"/>
        <v>93.09375</v>
      </c>
      <c r="L446" s="195">
        <f t="shared" si="124"/>
        <v>260.81246716862199</v>
      </c>
    </row>
    <row r="447" spans="1:12" x14ac:dyDescent="0.25">
      <c r="A447" s="30">
        <v>329</v>
      </c>
      <c r="B447" s="30" t="s">
        <v>145</v>
      </c>
      <c r="C447" s="30"/>
      <c r="D447" s="30"/>
      <c r="E447" s="30"/>
      <c r="F447" s="37">
        <f t="shared" si="129"/>
        <v>2855.5</v>
      </c>
      <c r="G447" s="37">
        <f t="shared" si="129"/>
        <v>0</v>
      </c>
      <c r="H447" s="37">
        <f t="shared" si="129"/>
        <v>8000</v>
      </c>
      <c r="I447" s="37">
        <f t="shared" si="129"/>
        <v>8000</v>
      </c>
      <c r="J447" s="37">
        <f t="shared" si="129"/>
        <v>7447.5</v>
      </c>
      <c r="K447" s="195">
        <f t="shared" si="122"/>
        <v>93.09375</v>
      </c>
      <c r="L447" s="195">
        <f t="shared" si="124"/>
        <v>260.81246716862199</v>
      </c>
    </row>
    <row r="448" spans="1:12" x14ac:dyDescent="0.25">
      <c r="A448" s="29">
        <v>3295</v>
      </c>
      <c r="B448" s="29" t="s">
        <v>92</v>
      </c>
      <c r="C448" s="29"/>
      <c r="D448" s="29"/>
      <c r="E448" s="29"/>
      <c r="F448" s="38">
        <v>2855.5</v>
      </c>
      <c r="G448" s="37"/>
      <c r="H448" s="38">
        <v>8000</v>
      </c>
      <c r="I448" s="38">
        <v>8000</v>
      </c>
      <c r="J448" s="1">
        <v>7447.5</v>
      </c>
      <c r="K448" s="195">
        <f t="shared" si="122"/>
        <v>93.09375</v>
      </c>
      <c r="L448" s="195">
        <f t="shared" si="124"/>
        <v>260.81246716862199</v>
      </c>
    </row>
    <row r="449" spans="1:12" x14ac:dyDescent="0.25">
      <c r="A449" s="29"/>
      <c r="B449" s="29"/>
      <c r="C449" s="29"/>
      <c r="D449" s="29"/>
      <c r="E449" s="29"/>
      <c r="F449" s="38"/>
      <c r="G449" s="37"/>
      <c r="H449" s="38"/>
      <c r="I449" s="38"/>
      <c r="J449" s="1"/>
      <c r="K449" s="195"/>
      <c r="L449" s="195"/>
    </row>
    <row r="450" spans="1:12" x14ac:dyDescent="0.25">
      <c r="A450" s="30">
        <v>34</v>
      </c>
      <c r="B450" s="30" t="s">
        <v>28</v>
      </c>
      <c r="C450" s="30"/>
      <c r="D450" s="30"/>
      <c r="E450" s="30"/>
      <c r="F450" s="37">
        <f t="shared" ref="F450:J450" si="130">F451</f>
        <v>20114.169999999998</v>
      </c>
      <c r="G450" s="37">
        <f t="shared" si="130"/>
        <v>0</v>
      </c>
      <c r="H450" s="37">
        <f t="shared" si="130"/>
        <v>14000</v>
      </c>
      <c r="I450" s="37">
        <f t="shared" si="130"/>
        <v>14000</v>
      </c>
      <c r="J450" s="37">
        <f t="shared" si="130"/>
        <v>12406.03</v>
      </c>
      <c r="K450" s="195">
        <f t="shared" si="122"/>
        <v>88.614500000000007</v>
      </c>
      <c r="L450" s="195">
        <f t="shared" si="124"/>
        <v>61.678060789980407</v>
      </c>
    </row>
    <row r="451" spans="1:12" x14ac:dyDescent="0.25">
      <c r="A451" s="30">
        <v>343</v>
      </c>
      <c r="B451" s="30" t="s">
        <v>81</v>
      </c>
      <c r="C451" s="30"/>
      <c r="D451" s="30"/>
      <c r="E451" s="30"/>
      <c r="F451" s="37">
        <f t="shared" ref="F451:J451" si="131">SUM(F452:F454)</f>
        <v>20114.169999999998</v>
      </c>
      <c r="G451" s="37">
        <f t="shared" si="131"/>
        <v>0</v>
      </c>
      <c r="H451" s="37">
        <f t="shared" si="131"/>
        <v>14000</v>
      </c>
      <c r="I451" s="37">
        <f t="shared" ref="I451" si="132">SUM(I452:I454)</f>
        <v>14000</v>
      </c>
      <c r="J451" s="37">
        <f t="shared" si="131"/>
        <v>12406.03</v>
      </c>
      <c r="K451" s="195">
        <f t="shared" si="122"/>
        <v>88.614500000000007</v>
      </c>
      <c r="L451" s="195">
        <f t="shared" si="124"/>
        <v>61.678060789980407</v>
      </c>
    </row>
    <row r="452" spans="1:12" x14ac:dyDescent="0.25">
      <c r="A452" s="29">
        <v>3431</v>
      </c>
      <c r="B452" s="29" t="s">
        <v>29</v>
      </c>
      <c r="C452" s="29"/>
      <c r="D452" s="29"/>
      <c r="E452" s="29"/>
      <c r="F452" s="38">
        <v>13122.05</v>
      </c>
      <c r="G452" s="38"/>
      <c r="H452" s="38">
        <v>13000</v>
      </c>
      <c r="I452" s="38">
        <v>13000</v>
      </c>
      <c r="J452" s="1">
        <v>11616.2</v>
      </c>
      <c r="K452" s="195">
        <f t="shared" si="122"/>
        <v>89.355384615384622</v>
      </c>
      <c r="L452" s="195">
        <f t="shared" si="124"/>
        <v>88.524277837685432</v>
      </c>
    </row>
    <row r="453" spans="1:12" x14ac:dyDescent="0.25">
      <c r="A453" s="29">
        <v>3433</v>
      </c>
      <c r="B453" s="29" t="s">
        <v>110</v>
      </c>
      <c r="C453" s="29"/>
      <c r="D453" s="29"/>
      <c r="E453" s="29"/>
      <c r="F453" s="38"/>
      <c r="G453" s="38"/>
      <c r="H453" s="38"/>
      <c r="I453" s="38"/>
      <c r="J453" s="1"/>
      <c r="K453" s="195"/>
      <c r="L453" s="195"/>
    </row>
    <row r="454" spans="1:12" x14ac:dyDescent="0.25">
      <c r="A454" s="29">
        <v>3434</v>
      </c>
      <c r="B454" s="29" t="s">
        <v>64</v>
      </c>
      <c r="C454" s="29"/>
      <c r="D454" s="29"/>
      <c r="E454" s="29"/>
      <c r="F454" s="38">
        <v>6992.12</v>
      </c>
      <c r="G454" s="37"/>
      <c r="H454" s="38">
        <v>1000</v>
      </c>
      <c r="I454" s="38">
        <v>1000</v>
      </c>
      <c r="J454" s="1">
        <v>789.83</v>
      </c>
      <c r="K454" s="195">
        <f t="shared" si="122"/>
        <v>78.983000000000004</v>
      </c>
      <c r="L454" s="195">
        <f t="shared" si="124"/>
        <v>11.296001784866393</v>
      </c>
    </row>
    <row r="455" spans="1:12" x14ac:dyDescent="0.25">
      <c r="A455" s="29"/>
      <c r="B455" s="29"/>
      <c r="C455" s="29"/>
      <c r="D455" s="29"/>
      <c r="E455" s="29"/>
      <c r="F455" s="38"/>
      <c r="G455" s="37"/>
      <c r="H455" s="38"/>
      <c r="I455" s="38"/>
      <c r="J455" s="1"/>
      <c r="K455" s="195"/>
      <c r="L455" s="195"/>
    </row>
    <row r="456" spans="1:12" ht="13.8" x14ac:dyDescent="0.25">
      <c r="A456" s="211" t="s">
        <v>380</v>
      </c>
      <c r="B456" s="212"/>
      <c r="C456" s="212"/>
      <c r="D456" s="212"/>
      <c r="E456" s="212"/>
      <c r="F456" s="213">
        <f t="shared" ref="F456:G456" si="133">F458</f>
        <v>97536</v>
      </c>
      <c r="G456" s="213">
        <f t="shared" si="133"/>
        <v>0</v>
      </c>
      <c r="H456" s="213">
        <f>H458</f>
        <v>25000</v>
      </c>
      <c r="I456" s="213">
        <f>I458</f>
        <v>25000</v>
      </c>
      <c r="J456" s="213">
        <f t="shared" ref="J456" si="134">J458</f>
        <v>20500</v>
      </c>
      <c r="K456" s="213">
        <f t="shared" si="122"/>
        <v>82</v>
      </c>
      <c r="L456" s="213">
        <f t="shared" si="124"/>
        <v>21.017880577427821</v>
      </c>
    </row>
    <row r="457" spans="1:12" x14ac:dyDescent="0.25">
      <c r="A457" s="29"/>
      <c r="B457" s="29"/>
      <c r="C457" s="29"/>
      <c r="D457" s="29"/>
      <c r="E457" s="29"/>
      <c r="F457" s="38"/>
      <c r="G457" s="37"/>
      <c r="H457" s="38"/>
      <c r="I457" s="38"/>
      <c r="J457" s="1"/>
      <c r="K457" s="195"/>
      <c r="L457" s="195"/>
    </row>
    <row r="458" spans="1:12" x14ac:dyDescent="0.25">
      <c r="A458" s="30">
        <v>4</v>
      </c>
      <c r="B458" s="30" t="s">
        <v>252</v>
      </c>
      <c r="C458" s="30"/>
      <c r="D458" s="30"/>
      <c r="E458" s="30"/>
      <c r="F458" s="37">
        <f t="shared" ref="F458:J460" si="135">F459</f>
        <v>97536</v>
      </c>
      <c r="G458" s="37">
        <f t="shared" si="135"/>
        <v>0</v>
      </c>
      <c r="H458" s="37">
        <f t="shared" si="135"/>
        <v>25000</v>
      </c>
      <c r="I458" s="37">
        <f t="shared" si="135"/>
        <v>25000</v>
      </c>
      <c r="J458" s="37">
        <f t="shared" si="135"/>
        <v>20500</v>
      </c>
      <c r="K458" s="195">
        <f t="shared" si="122"/>
        <v>82</v>
      </c>
      <c r="L458" s="195">
        <f t="shared" si="124"/>
        <v>21.017880577427821</v>
      </c>
    </row>
    <row r="459" spans="1:12" x14ac:dyDescent="0.25">
      <c r="A459" s="30">
        <v>42</v>
      </c>
      <c r="B459" s="30" t="s">
        <v>716</v>
      </c>
      <c r="C459" s="30"/>
      <c r="D459" s="30"/>
      <c r="E459" s="30"/>
      <c r="F459" s="37">
        <f t="shared" si="135"/>
        <v>97536</v>
      </c>
      <c r="G459" s="37">
        <f t="shared" si="135"/>
        <v>0</v>
      </c>
      <c r="H459" s="37">
        <f t="shared" si="135"/>
        <v>25000</v>
      </c>
      <c r="I459" s="37">
        <f t="shared" si="135"/>
        <v>25000</v>
      </c>
      <c r="J459" s="37">
        <f t="shared" si="135"/>
        <v>20500</v>
      </c>
      <c r="K459" s="195">
        <f t="shared" si="122"/>
        <v>82</v>
      </c>
      <c r="L459" s="195">
        <f t="shared" si="124"/>
        <v>21.017880577427821</v>
      </c>
    </row>
    <row r="460" spans="1:12" x14ac:dyDescent="0.25">
      <c r="A460" s="30">
        <v>426</v>
      </c>
      <c r="B460" s="30" t="s">
        <v>381</v>
      </c>
      <c r="C460" s="30"/>
      <c r="D460" s="30"/>
      <c r="E460" s="30"/>
      <c r="F460" s="37">
        <f t="shared" si="135"/>
        <v>97536</v>
      </c>
      <c r="G460" s="37">
        <f t="shared" si="135"/>
        <v>0</v>
      </c>
      <c r="H460" s="37">
        <f t="shared" si="135"/>
        <v>25000</v>
      </c>
      <c r="I460" s="37">
        <f t="shared" si="135"/>
        <v>25000</v>
      </c>
      <c r="J460" s="37">
        <f t="shared" si="135"/>
        <v>20500</v>
      </c>
      <c r="K460" s="195">
        <f t="shared" si="122"/>
        <v>82</v>
      </c>
      <c r="L460" s="195">
        <f t="shared" si="124"/>
        <v>21.017880577427821</v>
      </c>
    </row>
    <row r="461" spans="1:12" x14ac:dyDescent="0.25">
      <c r="A461" s="29">
        <v>4263</v>
      </c>
      <c r="B461" s="141" t="s">
        <v>382</v>
      </c>
      <c r="C461" s="29"/>
      <c r="D461" s="29"/>
      <c r="E461" s="29"/>
      <c r="F461" s="38">
        <v>97536</v>
      </c>
      <c r="G461" s="37"/>
      <c r="H461" s="38">
        <v>25000</v>
      </c>
      <c r="I461" s="38">
        <v>25000</v>
      </c>
      <c r="J461" s="1">
        <v>20500</v>
      </c>
      <c r="K461" s="195">
        <f t="shared" si="122"/>
        <v>82</v>
      </c>
      <c r="L461" s="195">
        <f t="shared" si="124"/>
        <v>21.017880577427821</v>
      </c>
    </row>
    <row r="462" spans="1:12" x14ac:dyDescent="0.25">
      <c r="A462" s="29"/>
      <c r="B462" s="141"/>
      <c r="C462" s="29"/>
      <c r="D462" s="29"/>
      <c r="E462" s="29"/>
      <c r="F462" s="38"/>
      <c r="G462" s="37"/>
      <c r="H462" s="38"/>
      <c r="I462" s="38"/>
      <c r="J462" s="1"/>
      <c r="K462" s="195"/>
      <c r="L462" s="195"/>
    </row>
    <row r="463" spans="1:12" ht="13.8" x14ac:dyDescent="0.25">
      <c r="A463" s="226" t="s">
        <v>640</v>
      </c>
      <c r="B463" s="226"/>
      <c r="C463" s="226"/>
      <c r="D463" s="226"/>
      <c r="E463" s="226"/>
      <c r="F463" s="258">
        <v>0</v>
      </c>
      <c r="G463" s="258"/>
      <c r="H463" s="227">
        <f t="shared" ref="H463:J466" si="136">H464</f>
        <v>4000</v>
      </c>
      <c r="I463" s="227">
        <f t="shared" si="136"/>
        <v>4000</v>
      </c>
      <c r="J463" s="227">
        <f t="shared" si="136"/>
        <v>3950</v>
      </c>
      <c r="K463" s="227">
        <f t="shared" si="122"/>
        <v>98.75</v>
      </c>
      <c r="L463" s="227">
        <v>0</v>
      </c>
    </row>
    <row r="464" spans="1:12" s="3" customFormat="1" x14ac:dyDescent="0.25">
      <c r="A464" s="26">
        <v>4</v>
      </c>
      <c r="B464" s="30" t="s">
        <v>252</v>
      </c>
      <c r="C464" s="30"/>
      <c r="D464" s="30"/>
      <c r="E464" s="30"/>
      <c r="F464" s="37">
        <v>0</v>
      </c>
      <c r="G464" s="37"/>
      <c r="H464" s="37">
        <f t="shared" si="136"/>
        <v>4000</v>
      </c>
      <c r="I464" s="37">
        <f t="shared" si="136"/>
        <v>4000</v>
      </c>
      <c r="J464" s="37">
        <f t="shared" si="136"/>
        <v>3950</v>
      </c>
      <c r="K464" s="23">
        <f t="shared" si="122"/>
        <v>98.75</v>
      </c>
      <c r="L464" s="23">
        <v>0</v>
      </c>
    </row>
    <row r="465" spans="1:12" s="3" customFormat="1" x14ac:dyDescent="0.25">
      <c r="A465" s="26">
        <v>42</v>
      </c>
      <c r="B465" s="30" t="s">
        <v>717</v>
      </c>
      <c r="C465" s="30"/>
      <c r="D465" s="30"/>
      <c r="E465" s="30"/>
      <c r="F465" s="37">
        <v>0</v>
      </c>
      <c r="G465" s="37"/>
      <c r="H465" s="37">
        <f t="shared" si="136"/>
        <v>4000</v>
      </c>
      <c r="I465" s="37">
        <f t="shared" si="136"/>
        <v>4000</v>
      </c>
      <c r="J465" s="37">
        <f t="shared" si="136"/>
        <v>3950</v>
      </c>
      <c r="K465" s="23">
        <f t="shared" ref="K465:K528" si="137">(J465/I465)*100</f>
        <v>98.75</v>
      </c>
      <c r="L465" s="23">
        <v>0</v>
      </c>
    </row>
    <row r="466" spans="1:12" s="3" customFormat="1" x14ac:dyDescent="0.25">
      <c r="A466" s="26">
        <v>422</v>
      </c>
      <c r="B466" s="26" t="s">
        <v>85</v>
      </c>
      <c r="C466" s="30"/>
      <c r="D466" s="30"/>
      <c r="E466" s="30"/>
      <c r="F466" s="37">
        <v>0</v>
      </c>
      <c r="G466" s="37"/>
      <c r="H466" s="37">
        <f t="shared" si="136"/>
        <v>4000</v>
      </c>
      <c r="I466" s="37">
        <f t="shared" si="136"/>
        <v>4000</v>
      </c>
      <c r="J466" s="37">
        <f t="shared" si="136"/>
        <v>3950</v>
      </c>
      <c r="K466" s="23">
        <f t="shared" si="137"/>
        <v>98.75</v>
      </c>
      <c r="L466" s="23">
        <v>0</v>
      </c>
    </row>
    <row r="467" spans="1:12" x14ac:dyDescent="0.25">
      <c r="A467" s="146">
        <v>4221</v>
      </c>
      <c r="B467" s="146" t="s">
        <v>641</v>
      </c>
      <c r="C467" s="29"/>
      <c r="D467" s="29"/>
      <c r="E467" s="29"/>
      <c r="F467" s="38">
        <v>0</v>
      </c>
      <c r="G467" s="37"/>
      <c r="H467" s="38">
        <v>4000</v>
      </c>
      <c r="I467" s="38">
        <v>4000</v>
      </c>
      <c r="J467" s="1">
        <v>3950</v>
      </c>
      <c r="K467" s="195">
        <f t="shared" si="137"/>
        <v>98.75</v>
      </c>
      <c r="L467" s="195">
        <v>0</v>
      </c>
    </row>
    <row r="468" spans="1:12" x14ac:dyDescent="0.25">
      <c r="A468" s="29"/>
      <c r="B468" s="141"/>
      <c r="C468" s="29"/>
      <c r="D468" s="29"/>
      <c r="E468" s="29"/>
      <c r="F468" s="38"/>
      <c r="G468" s="38"/>
      <c r="H468" s="38"/>
      <c r="I468" s="38"/>
      <c r="J468" s="1"/>
      <c r="K468" s="195"/>
      <c r="L468" s="195"/>
    </row>
    <row r="469" spans="1:12" ht="13.8" x14ac:dyDescent="0.25">
      <c r="A469" s="202" t="s">
        <v>383</v>
      </c>
      <c r="B469" s="202"/>
      <c r="C469" s="202"/>
      <c r="D469" s="202"/>
      <c r="E469" s="202"/>
      <c r="F469" s="203">
        <f t="shared" ref="F469:G469" si="138">F474</f>
        <v>151311.53</v>
      </c>
      <c r="G469" s="203">
        <f t="shared" si="138"/>
        <v>0</v>
      </c>
      <c r="H469" s="203">
        <f>H474</f>
        <v>50600</v>
      </c>
      <c r="I469" s="203">
        <f>I474</f>
        <v>50600</v>
      </c>
      <c r="J469" s="203">
        <f t="shared" ref="J469" si="139">J474</f>
        <v>49916.829999999994</v>
      </c>
      <c r="K469" s="203">
        <f t="shared" si="137"/>
        <v>98.64986166007904</v>
      </c>
      <c r="L469" s="203">
        <f t="shared" si="124"/>
        <v>32.989442377590123</v>
      </c>
    </row>
    <row r="470" spans="1:12" ht="13.8" x14ac:dyDescent="0.25">
      <c r="A470" s="202"/>
      <c r="B470" s="202" t="s">
        <v>384</v>
      </c>
      <c r="C470" s="202"/>
      <c r="D470" s="202"/>
      <c r="E470" s="202"/>
      <c r="F470" s="219"/>
      <c r="G470" s="202"/>
      <c r="H470" s="228"/>
      <c r="I470" s="228"/>
      <c r="J470" s="229"/>
      <c r="K470" s="229"/>
      <c r="L470" s="229"/>
    </row>
    <row r="471" spans="1:12" ht="13.8" x14ac:dyDescent="0.25">
      <c r="A471" s="204" t="s">
        <v>345</v>
      </c>
      <c r="B471" s="204"/>
      <c r="C471" s="204"/>
      <c r="D471" s="204"/>
      <c r="E471" s="204"/>
      <c r="F471" s="220"/>
      <c r="G471" s="204"/>
      <c r="H471" s="205"/>
      <c r="I471" s="205"/>
      <c r="J471" s="206"/>
      <c r="K471" s="206"/>
      <c r="L471" s="206"/>
    </row>
    <row r="472" spans="1:12" ht="13.8" x14ac:dyDescent="0.25">
      <c r="A472" s="207" t="s">
        <v>385</v>
      </c>
      <c r="B472" s="208"/>
      <c r="C472" s="208"/>
      <c r="D472" s="208"/>
      <c r="E472" s="208"/>
      <c r="F472" s="209"/>
      <c r="G472" s="208"/>
      <c r="H472" s="209"/>
      <c r="I472" s="209"/>
      <c r="J472" s="210"/>
      <c r="K472" s="210"/>
      <c r="L472" s="210"/>
    </row>
    <row r="473" spans="1:12" ht="13.8" x14ac:dyDescent="0.25">
      <c r="A473" s="211" t="s">
        <v>386</v>
      </c>
      <c r="B473" s="212"/>
      <c r="C473" s="212"/>
      <c r="D473" s="212"/>
      <c r="E473" s="212"/>
      <c r="F473" s="224"/>
      <c r="G473" s="212"/>
      <c r="H473" s="224"/>
      <c r="I473" s="224"/>
      <c r="J473" s="225"/>
      <c r="K473" s="225"/>
      <c r="L473" s="225"/>
    </row>
    <row r="474" spans="1:12" ht="13.8" x14ac:dyDescent="0.25">
      <c r="A474" s="211"/>
      <c r="B474" s="211" t="s">
        <v>384</v>
      </c>
      <c r="C474" s="212"/>
      <c r="D474" s="212"/>
      <c r="E474" s="212"/>
      <c r="F474" s="213">
        <f t="shared" ref="F474:G474" si="140">F477+F487</f>
        <v>151311.53</v>
      </c>
      <c r="G474" s="213">
        <f t="shared" si="140"/>
        <v>0</v>
      </c>
      <c r="H474" s="213">
        <f>H477+H487</f>
        <v>50600</v>
      </c>
      <c r="I474" s="213">
        <f>I477+I487</f>
        <v>50600</v>
      </c>
      <c r="J474" s="213">
        <f t="shared" ref="J474" si="141">J477+J487</f>
        <v>49916.829999999994</v>
      </c>
      <c r="K474" s="213">
        <f t="shared" si="137"/>
        <v>98.64986166007904</v>
      </c>
      <c r="L474" s="213">
        <f t="shared" si="124"/>
        <v>32.989442377590123</v>
      </c>
    </row>
    <row r="475" spans="1:12" x14ac:dyDescent="0.25">
      <c r="A475" s="29"/>
      <c r="B475" s="141"/>
      <c r="C475" s="29"/>
      <c r="D475" s="29"/>
      <c r="E475" s="29"/>
      <c r="F475" s="38"/>
      <c r="G475" s="38"/>
      <c r="H475" s="38"/>
      <c r="I475" s="38"/>
      <c r="J475" s="1"/>
      <c r="K475" s="1"/>
      <c r="L475" s="1"/>
    </row>
    <row r="476" spans="1:12" x14ac:dyDescent="0.25">
      <c r="A476" s="29"/>
      <c r="B476" s="29"/>
      <c r="C476" s="29"/>
      <c r="D476" s="29"/>
      <c r="E476" s="29"/>
      <c r="F476" s="38"/>
      <c r="G476" s="37"/>
      <c r="H476" s="38"/>
      <c r="I476" s="38"/>
      <c r="J476" s="1"/>
      <c r="K476" s="195"/>
      <c r="L476" s="195"/>
    </row>
    <row r="477" spans="1:12" x14ac:dyDescent="0.25">
      <c r="A477" s="30">
        <v>31</v>
      </c>
      <c r="B477" s="30" t="s">
        <v>387</v>
      </c>
      <c r="C477" s="30"/>
      <c r="D477" s="30"/>
      <c r="E477" s="30"/>
      <c r="F477" s="37">
        <f t="shared" ref="F477:G477" si="142">F478+F482+F484</f>
        <v>151014.46</v>
      </c>
      <c r="G477" s="37">
        <f t="shared" si="142"/>
        <v>0</v>
      </c>
      <c r="H477" s="37">
        <f>H478+H482+H484</f>
        <v>48600</v>
      </c>
      <c r="I477" s="37">
        <f>I478+I482+I484</f>
        <v>48600</v>
      </c>
      <c r="J477" s="37">
        <f t="shared" ref="J477" si="143">J478+J482+J484</f>
        <v>48055.27</v>
      </c>
      <c r="K477" s="195">
        <f t="shared" si="137"/>
        <v>98.879156378600825</v>
      </c>
      <c r="L477" s="195">
        <f t="shared" si="124"/>
        <v>31.82163482887665</v>
      </c>
    </row>
    <row r="478" spans="1:12" x14ac:dyDescent="0.25">
      <c r="A478" s="30">
        <v>311</v>
      </c>
      <c r="B478" s="30" t="s">
        <v>99</v>
      </c>
      <c r="C478" s="30"/>
      <c r="D478" s="30"/>
      <c r="E478" s="30"/>
      <c r="F478" s="37">
        <f t="shared" ref="F478:G478" si="144">SUM(F479:F481)</f>
        <v>134033.34</v>
      </c>
      <c r="G478" s="37">
        <f t="shared" si="144"/>
        <v>0</v>
      </c>
      <c r="H478" s="37">
        <f>SUM(H479:H481)</f>
        <v>40000</v>
      </c>
      <c r="I478" s="37">
        <f>SUM(I479:I481)</f>
        <v>40000</v>
      </c>
      <c r="J478" s="37">
        <f t="shared" ref="J478" si="145">SUM(J479:J481)</f>
        <v>39631.64</v>
      </c>
      <c r="K478" s="195">
        <f t="shared" si="137"/>
        <v>99.079099999999997</v>
      </c>
      <c r="L478" s="195">
        <f t="shared" si="124"/>
        <v>29.568493928450934</v>
      </c>
    </row>
    <row r="479" spans="1:12" x14ac:dyDescent="0.25">
      <c r="A479" s="29">
        <v>3111</v>
      </c>
      <c r="B479" s="29" t="s">
        <v>16</v>
      </c>
      <c r="C479" s="29"/>
      <c r="D479" s="29"/>
      <c r="E479" s="29"/>
      <c r="F479" s="38">
        <v>107426.65</v>
      </c>
      <c r="G479" s="38"/>
      <c r="H479" s="38">
        <v>26000</v>
      </c>
      <c r="I479" s="38">
        <v>26000</v>
      </c>
      <c r="J479" s="215">
        <v>25814.22</v>
      </c>
      <c r="K479" s="195">
        <f t="shared" si="137"/>
        <v>99.285461538461533</v>
      </c>
      <c r="L479" s="195">
        <f t="shared" si="124"/>
        <v>24.029623934098293</v>
      </c>
    </row>
    <row r="480" spans="1:12" x14ac:dyDescent="0.25">
      <c r="A480" s="29">
        <v>3111</v>
      </c>
      <c r="B480" s="29" t="s">
        <v>6</v>
      </c>
      <c r="C480" s="29"/>
      <c r="D480" s="29"/>
      <c r="E480" s="29"/>
      <c r="F480" s="38">
        <v>26606.69</v>
      </c>
      <c r="G480" s="38"/>
      <c r="H480" s="38">
        <v>14000</v>
      </c>
      <c r="I480" s="38">
        <v>14000</v>
      </c>
      <c r="J480" s="1">
        <v>13817.42</v>
      </c>
      <c r="K480" s="195">
        <f t="shared" si="137"/>
        <v>98.69585714285715</v>
      </c>
      <c r="L480" s="195">
        <f t="shared" si="124"/>
        <v>51.932126844789792</v>
      </c>
    </row>
    <row r="481" spans="1:12" x14ac:dyDescent="0.25">
      <c r="A481" s="29">
        <v>3111</v>
      </c>
      <c r="B481" s="29" t="s">
        <v>5</v>
      </c>
      <c r="C481" s="29"/>
      <c r="D481" s="29"/>
      <c r="E481" s="29"/>
      <c r="F481" s="38"/>
      <c r="G481" s="38"/>
      <c r="H481" s="38"/>
      <c r="I481" s="38"/>
      <c r="J481" s="1"/>
      <c r="K481" s="195"/>
      <c r="L481" s="195"/>
    </row>
    <row r="482" spans="1:12" x14ac:dyDescent="0.25">
      <c r="A482" s="26">
        <v>312</v>
      </c>
      <c r="B482" s="26" t="s">
        <v>101</v>
      </c>
      <c r="C482" s="30"/>
      <c r="D482" s="30"/>
      <c r="E482" s="30"/>
      <c r="F482" s="37">
        <f t="shared" ref="F482:G482" si="146">F483</f>
        <v>0</v>
      </c>
      <c r="G482" s="37">
        <f t="shared" si="146"/>
        <v>0</v>
      </c>
      <c r="H482" s="37">
        <f>H483</f>
        <v>1600</v>
      </c>
      <c r="I482" s="37">
        <f>I483</f>
        <v>1600</v>
      </c>
      <c r="J482" s="37">
        <f t="shared" ref="J482" si="147">J483</f>
        <v>1571.64</v>
      </c>
      <c r="K482" s="195">
        <f t="shared" si="137"/>
        <v>98.227500000000006</v>
      </c>
      <c r="L482" s="195">
        <v>0</v>
      </c>
    </row>
    <row r="483" spans="1:12" x14ac:dyDescent="0.25">
      <c r="A483" s="28">
        <v>3121</v>
      </c>
      <c r="B483" s="45" t="s">
        <v>388</v>
      </c>
      <c r="C483" s="29"/>
      <c r="D483" s="29"/>
      <c r="E483" s="29"/>
      <c r="F483" s="38">
        <v>0</v>
      </c>
      <c r="G483" s="38"/>
      <c r="H483" s="38">
        <v>1600</v>
      </c>
      <c r="I483" s="38">
        <v>1600</v>
      </c>
      <c r="J483" s="1">
        <v>1571.64</v>
      </c>
      <c r="K483" s="195">
        <f t="shared" si="137"/>
        <v>98.227500000000006</v>
      </c>
      <c r="L483" s="195">
        <v>0</v>
      </c>
    </row>
    <row r="484" spans="1:12" x14ac:dyDescent="0.25">
      <c r="A484" s="30">
        <v>313</v>
      </c>
      <c r="B484" s="30" t="s">
        <v>76</v>
      </c>
      <c r="C484" s="30"/>
      <c r="D484" s="30"/>
      <c r="E484" s="30"/>
      <c r="F484" s="37">
        <f t="shared" ref="F484:G484" si="148">SUM(F485:F486)</f>
        <v>16981.12</v>
      </c>
      <c r="G484" s="37">
        <f t="shared" si="148"/>
        <v>0</v>
      </c>
      <c r="H484" s="37">
        <f>SUM(H485:H486)</f>
        <v>7000</v>
      </c>
      <c r="I484" s="37">
        <f>SUM(I485:I486)</f>
        <v>7000</v>
      </c>
      <c r="J484" s="37">
        <f t="shared" ref="J484" si="149">SUM(J485:J486)</f>
        <v>6851.99</v>
      </c>
      <c r="K484" s="195">
        <f t="shared" si="137"/>
        <v>97.885571428571424</v>
      </c>
      <c r="L484" s="195">
        <f t="shared" si="124"/>
        <v>40.350636471563718</v>
      </c>
    </row>
    <row r="485" spans="1:12" x14ac:dyDescent="0.25">
      <c r="A485" s="29">
        <v>3132</v>
      </c>
      <c r="B485" s="29" t="s">
        <v>7</v>
      </c>
      <c r="C485" s="29"/>
      <c r="D485" s="29"/>
      <c r="E485" s="29"/>
      <c r="F485" s="38">
        <v>15371.08</v>
      </c>
      <c r="G485" s="38"/>
      <c r="H485" s="38">
        <v>6800</v>
      </c>
      <c r="I485" s="38">
        <v>6800</v>
      </c>
      <c r="J485" s="1">
        <v>6735.03</v>
      </c>
      <c r="K485" s="195">
        <f t="shared" si="137"/>
        <v>99.0445588235294</v>
      </c>
      <c r="L485" s="195">
        <f t="shared" si="124"/>
        <v>43.816244531939198</v>
      </c>
    </row>
    <row r="486" spans="1:12" x14ac:dyDescent="0.25">
      <c r="A486" s="146">
        <v>3133</v>
      </c>
      <c r="B486" s="146" t="s">
        <v>348</v>
      </c>
      <c r="C486" s="141"/>
      <c r="D486" s="141"/>
      <c r="E486" s="29"/>
      <c r="F486" s="38">
        <v>1610.04</v>
      </c>
      <c r="G486" s="38"/>
      <c r="H486" s="38">
        <v>200</v>
      </c>
      <c r="I486" s="38">
        <v>200</v>
      </c>
      <c r="J486" s="1">
        <v>116.96</v>
      </c>
      <c r="K486" s="195">
        <f t="shared" si="137"/>
        <v>58.48</v>
      </c>
      <c r="L486" s="195">
        <f t="shared" si="124"/>
        <v>7.264415790912027</v>
      </c>
    </row>
    <row r="487" spans="1:12" x14ac:dyDescent="0.25">
      <c r="A487" s="26">
        <v>32</v>
      </c>
      <c r="B487" s="26" t="s">
        <v>8</v>
      </c>
      <c r="C487" s="30"/>
      <c r="D487" s="30"/>
      <c r="E487" s="30"/>
      <c r="F487" s="37">
        <v>297.07</v>
      </c>
      <c r="G487" s="37"/>
      <c r="H487" s="37">
        <f>H488</f>
        <v>2000</v>
      </c>
      <c r="I487" s="37">
        <f>I488</f>
        <v>2000</v>
      </c>
      <c r="J487" s="37">
        <f t="shared" ref="J487:J488" si="150">J488</f>
        <v>1861.56</v>
      </c>
      <c r="K487" s="195">
        <f t="shared" si="137"/>
        <v>93.077999999999989</v>
      </c>
      <c r="L487" s="195">
        <f t="shared" si="124"/>
        <v>626.64018581479115</v>
      </c>
    </row>
    <row r="488" spans="1:12" x14ac:dyDescent="0.25">
      <c r="A488" s="26">
        <v>321</v>
      </c>
      <c r="B488" s="26" t="s">
        <v>389</v>
      </c>
      <c r="C488" s="30"/>
      <c r="D488" s="30"/>
      <c r="E488" s="30"/>
      <c r="F488" s="37">
        <v>297.07</v>
      </c>
      <c r="G488" s="37"/>
      <c r="H488" s="37">
        <f>H489</f>
        <v>2000</v>
      </c>
      <c r="I488" s="37">
        <f>I489</f>
        <v>2000</v>
      </c>
      <c r="J488" s="37">
        <f t="shared" si="150"/>
        <v>1861.56</v>
      </c>
      <c r="K488" s="195">
        <f t="shared" si="137"/>
        <v>93.077999999999989</v>
      </c>
      <c r="L488" s="195">
        <f t="shared" si="124"/>
        <v>626.64018581479115</v>
      </c>
    </row>
    <row r="489" spans="1:12" x14ac:dyDescent="0.25">
      <c r="A489" s="28">
        <v>3212</v>
      </c>
      <c r="B489" s="45" t="s">
        <v>40</v>
      </c>
      <c r="C489" s="29"/>
      <c r="D489" s="29"/>
      <c r="E489" s="29"/>
      <c r="F489" s="38">
        <v>297.07</v>
      </c>
      <c r="G489" s="38"/>
      <c r="H489" s="38">
        <v>2000</v>
      </c>
      <c r="I489" s="38">
        <v>2000</v>
      </c>
      <c r="J489" s="1">
        <v>1861.56</v>
      </c>
      <c r="K489" s="195">
        <f t="shared" si="137"/>
        <v>93.077999999999989</v>
      </c>
      <c r="L489" s="195">
        <f t="shared" si="124"/>
        <v>626.64018581479115</v>
      </c>
    </row>
    <row r="490" spans="1:12" x14ac:dyDescent="0.25">
      <c r="A490" s="29"/>
      <c r="B490" s="29"/>
      <c r="C490" s="29"/>
      <c r="D490" s="29"/>
      <c r="E490" s="29"/>
      <c r="F490" s="38"/>
      <c r="G490" s="37"/>
      <c r="H490" s="38"/>
      <c r="I490" s="38"/>
      <c r="J490" s="1"/>
      <c r="K490" s="195"/>
      <c r="L490" s="195"/>
    </row>
    <row r="491" spans="1:12" x14ac:dyDescent="0.25">
      <c r="A491" s="29"/>
      <c r="B491" s="29"/>
      <c r="C491" s="29"/>
      <c r="D491" s="29"/>
      <c r="E491" s="29"/>
      <c r="F491" s="38"/>
      <c r="G491" s="37"/>
      <c r="H491" s="38"/>
      <c r="I491" s="38"/>
      <c r="J491" s="1"/>
      <c r="K491" s="195"/>
      <c r="L491" s="195"/>
    </row>
    <row r="492" spans="1:12" x14ac:dyDescent="0.25">
      <c r="A492" s="29"/>
      <c r="B492" s="29"/>
      <c r="C492" s="29"/>
      <c r="D492" s="29"/>
      <c r="E492" s="29"/>
      <c r="F492" s="38"/>
      <c r="G492" s="38"/>
      <c r="H492" s="38"/>
      <c r="I492" s="38"/>
      <c r="J492" s="1"/>
      <c r="K492" s="195"/>
      <c r="L492" s="195"/>
    </row>
    <row r="493" spans="1:12" ht="13.8" x14ac:dyDescent="0.25">
      <c r="A493" s="200" t="s">
        <v>390</v>
      </c>
      <c r="B493" s="200"/>
      <c r="C493" s="200"/>
      <c r="D493" s="200"/>
      <c r="E493" s="200"/>
      <c r="F493" s="231">
        <f t="shared" ref="F493:G493" si="151">F494</f>
        <v>98995.82</v>
      </c>
      <c r="G493" s="231">
        <f t="shared" si="151"/>
        <v>0</v>
      </c>
      <c r="H493" s="231">
        <f>H494</f>
        <v>126000</v>
      </c>
      <c r="I493" s="231">
        <f>I494</f>
        <v>121000</v>
      </c>
      <c r="J493" s="231">
        <f t="shared" ref="J493" si="152">J494</f>
        <v>111719.76</v>
      </c>
      <c r="K493" s="231">
        <f t="shared" si="137"/>
        <v>92.330380165289256</v>
      </c>
      <c r="L493" s="231">
        <f t="shared" si="124"/>
        <v>112.8530073289963</v>
      </c>
    </row>
    <row r="494" spans="1:12" ht="13.8" x14ac:dyDescent="0.25">
      <c r="A494" s="202" t="s">
        <v>391</v>
      </c>
      <c r="B494" s="202"/>
      <c r="C494" s="202"/>
      <c r="D494" s="202"/>
      <c r="E494" s="202"/>
      <c r="F494" s="219">
        <f t="shared" ref="F494:G494" si="153">F498</f>
        <v>98995.82</v>
      </c>
      <c r="G494" s="219">
        <f t="shared" si="153"/>
        <v>0</v>
      </c>
      <c r="H494" s="219">
        <f>H498</f>
        <v>126000</v>
      </c>
      <c r="I494" s="219">
        <f>I498</f>
        <v>121000</v>
      </c>
      <c r="J494" s="219">
        <f t="shared" ref="J494" si="154">J498</f>
        <v>111719.76</v>
      </c>
      <c r="K494" s="219">
        <f t="shared" si="137"/>
        <v>92.330380165289256</v>
      </c>
      <c r="L494" s="219">
        <f t="shared" si="124"/>
        <v>112.8530073289963</v>
      </c>
    </row>
    <row r="495" spans="1:12" ht="13.8" x14ac:dyDescent="0.25">
      <c r="A495" s="204" t="s">
        <v>392</v>
      </c>
      <c r="B495" s="204"/>
      <c r="C495" s="204"/>
      <c r="D495" s="204"/>
      <c r="E495" s="204"/>
      <c r="F495" s="220"/>
      <c r="G495" s="233"/>
      <c r="H495" s="220"/>
      <c r="I495" s="220"/>
      <c r="J495" s="234"/>
      <c r="K495" s="234"/>
      <c r="L495" s="234"/>
    </row>
    <row r="496" spans="1:12" ht="13.8" x14ac:dyDescent="0.25">
      <c r="A496" s="235" t="s">
        <v>346</v>
      </c>
      <c r="B496" s="235"/>
      <c r="C496" s="235"/>
      <c r="D496" s="235"/>
      <c r="E496" s="235"/>
      <c r="F496" s="237"/>
      <c r="G496" s="236"/>
      <c r="H496" s="237"/>
      <c r="I496" s="237"/>
      <c r="J496" s="238"/>
      <c r="K496" s="238"/>
      <c r="L496" s="238"/>
    </row>
    <row r="497" spans="1:12" ht="13.8" x14ac:dyDescent="0.25">
      <c r="A497" s="211" t="s">
        <v>393</v>
      </c>
      <c r="B497" s="211"/>
      <c r="C497" s="211"/>
      <c r="D497" s="211"/>
      <c r="E497" s="211"/>
      <c r="F497" s="218"/>
      <c r="G497" s="239"/>
      <c r="H497" s="218"/>
      <c r="I497" s="218"/>
      <c r="J497" s="240"/>
      <c r="K497" s="240"/>
      <c r="L497" s="240"/>
    </row>
    <row r="498" spans="1:12" ht="13.8" x14ac:dyDescent="0.25">
      <c r="A498" s="211"/>
      <c r="B498" s="211" t="s">
        <v>394</v>
      </c>
      <c r="C498" s="211"/>
      <c r="D498" s="211"/>
      <c r="E498" s="211"/>
      <c r="F498" s="218">
        <f t="shared" ref="F498:G498" si="155">F500</f>
        <v>98995.82</v>
      </c>
      <c r="G498" s="218">
        <f t="shared" si="155"/>
        <v>0</v>
      </c>
      <c r="H498" s="218">
        <f>H500</f>
        <v>126000</v>
      </c>
      <c r="I498" s="218">
        <f>I500</f>
        <v>121000</v>
      </c>
      <c r="J498" s="218">
        <f t="shared" ref="J498" si="156">J500</f>
        <v>111719.76</v>
      </c>
      <c r="K498" s="218">
        <f t="shared" si="137"/>
        <v>92.330380165289256</v>
      </c>
      <c r="L498" s="218">
        <f t="shared" si="124"/>
        <v>112.8530073289963</v>
      </c>
    </row>
    <row r="499" spans="1:12" ht="13.8" x14ac:dyDescent="0.25">
      <c r="A499" s="35"/>
      <c r="B499" s="35"/>
      <c r="C499" s="35"/>
      <c r="D499" s="35"/>
      <c r="E499" s="35"/>
      <c r="F499" s="36"/>
      <c r="G499" s="140"/>
      <c r="H499" s="37"/>
      <c r="I499" s="37"/>
      <c r="J499" s="1"/>
      <c r="K499" s="195"/>
      <c r="L499" s="195"/>
    </row>
    <row r="500" spans="1:12" x14ac:dyDescent="0.25">
      <c r="A500" s="30">
        <v>3</v>
      </c>
      <c r="B500" s="30" t="s">
        <v>3</v>
      </c>
      <c r="C500" s="30"/>
      <c r="D500" s="30"/>
      <c r="E500" s="30"/>
      <c r="F500" s="37">
        <f t="shared" ref="F500:G500" si="157">F501+F507</f>
        <v>98995.82</v>
      </c>
      <c r="G500" s="37">
        <f t="shared" si="157"/>
        <v>0</v>
      </c>
      <c r="H500" s="37">
        <f>H501+H507</f>
        <v>126000</v>
      </c>
      <c r="I500" s="37">
        <f>I501+I507</f>
        <v>121000</v>
      </c>
      <c r="J500" s="37">
        <f t="shared" ref="J500" si="158">J501+J507</f>
        <v>111719.76</v>
      </c>
      <c r="K500" s="195">
        <f t="shared" si="137"/>
        <v>92.330380165289256</v>
      </c>
      <c r="L500" s="195">
        <f t="shared" si="124"/>
        <v>112.8530073289963</v>
      </c>
    </row>
    <row r="501" spans="1:12" x14ac:dyDescent="0.25">
      <c r="A501" s="30">
        <v>35</v>
      </c>
      <c r="B501" s="30" t="s">
        <v>139</v>
      </c>
      <c r="C501" s="30"/>
      <c r="D501" s="30"/>
      <c r="E501" s="30"/>
      <c r="F501" s="37">
        <f t="shared" ref="F501:J501" si="159">F502</f>
        <v>91318.560000000012</v>
      </c>
      <c r="G501" s="37">
        <f t="shared" si="159"/>
        <v>0</v>
      </c>
      <c r="H501" s="37">
        <f t="shared" si="159"/>
        <v>102000</v>
      </c>
      <c r="I501" s="37">
        <f t="shared" si="159"/>
        <v>97000</v>
      </c>
      <c r="J501" s="37">
        <f t="shared" si="159"/>
        <v>87719.76</v>
      </c>
      <c r="K501" s="195">
        <f t="shared" si="137"/>
        <v>90.432742268041238</v>
      </c>
      <c r="L501" s="195">
        <f t="shared" si="124"/>
        <v>96.05907057667136</v>
      </c>
    </row>
    <row r="502" spans="1:12" x14ac:dyDescent="0.25">
      <c r="A502" s="30">
        <v>352</v>
      </c>
      <c r="B502" s="30" t="s">
        <v>140</v>
      </c>
      <c r="C502" s="30"/>
      <c r="D502" s="30"/>
      <c r="E502" s="30"/>
      <c r="F502" s="37">
        <f t="shared" ref="F502:J502" si="160">SUM(F503:F504)</f>
        <v>91318.560000000012</v>
      </c>
      <c r="G502" s="37">
        <f t="shared" si="160"/>
        <v>0</v>
      </c>
      <c r="H502" s="37">
        <f t="shared" si="160"/>
        <v>102000</v>
      </c>
      <c r="I502" s="37">
        <f t="shared" ref="I502" si="161">SUM(I503:I504)</f>
        <v>97000</v>
      </c>
      <c r="J502" s="37">
        <f t="shared" si="160"/>
        <v>87719.76</v>
      </c>
      <c r="K502" s="195">
        <f t="shared" si="137"/>
        <v>90.432742268041238</v>
      </c>
      <c r="L502" s="195">
        <f t="shared" ref="L502:L569" si="162">(J502/F502)*100</f>
        <v>96.05907057667136</v>
      </c>
    </row>
    <row r="503" spans="1:12" x14ac:dyDescent="0.25">
      <c r="A503" s="29">
        <v>3523</v>
      </c>
      <c r="B503" s="29" t="s">
        <v>36</v>
      </c>
      <c r="C503" s="29"/>
      <c r="D503" s="29"/>
      <c r="E503" s="29"/>
      <c r="F503" s="38">
        <v>90291.24</v>
      </c>
      <c r="G503" s="38"/>
      <c r="H503" s="38">
        <v>100000</v>
      </c>
      <c r="I503" s="38">
        <v>95000</v>
      </c>
      <c r="J503" s="1">
        <v>86700</v>
      </c>
      <c r="K503" s="195">
        <f t="shared" si="137"/>
        <v>91.26315789473685</v>
      </c>
      <c r="L503" s="195">
        <f t="shared" si="162"/>
        <v>96.022604186186825</v>
      </c>
    </row>
    <row r="504" spans="1:12" x14ac:dyDescent="0.25">
      <c r="A504" s="29">
        <v>3523</v>
      </c>
      <c r="B504" s="141" t="s">
        <v>136</v>
      </c>
      <c r="C504" s="29"/>
      <c r="D504" s="29"/>
      <c r="E504" s="29"/>
      <c r="F504" s="38">
        <v>1027.32</v>
      </c>
      <c r="G504" s="38"/>
      <c r="H504" s="38">
        <v>2000</v>
      </c>
      <c r="I504" s="38">
        <v>2000</v>
      </c>
      <c r="J504" s="1">
        <v>1019.76</v>
      </c>
      <c r="K504" s="195">
        <f t="shared" si="137"/>
        <v>50.988</v>
      </c>
      <c r="L504" s="195">
        <f t="shared" si="162"/>
        <v>99.264104660670483</v>
      </c>
    </row>
    <row r="505" spans="1:12" ht="13.8" x14ac:dyDescent="0.25">
      <c r="A505" s="29"/>
      <c r="B505" s="141"/>
      <c r="C505" s="29"/>
      <c r="D505" s="29"/>
      <c r="E505" s="29"/>
      <c r="F505" s="38"/>
      <c r="G505" s="38"/>
      <c r="H505" s="38"/>
      <c r="I505" s="38"/>
      <c r="J505" s="77"/>
      <c r="K505" s="195"/>
      <c r="L505" s="195"/>
    </row>
    <row r="506" spans="1:12" x14ac:dyDescent="0.25">
      <c r="A506" s="26">
        <v>36</v>
      </c>
      <c r="B506" s="26" t="s">
        <v>115</v>
      </c>
      <c r="C506" s="30"/>
      <c r="D506" s="30"/>
      <c r="E506" s="30"/>
      <c r="F506" s="37">
        <f t="shared" ref="F506:G506" si="163">F507</f>
        <v>7677.26</v>
      </c>
      <c r="G506" s="37">
        <f t="shared" si="163"/>
        <v>0</v>
      </c>
      <c r="H506" s="37">
        <f>H507</f>
        <v>24000</v>
      </c>
      <c r="I506" s="37">
        <f>I507</f>
        <v>24000</v>
      </c>
      <c r="J506" s="37">
        <f t="shared" ref="J506" si="164">J507</f>
        <v>24000</v>
      </c>
      <c r="K506" s="195">
        <f t="shared" si="137"/>
        <v>100</v>
      </c>
      <c r="L506" s="195">
        <f t="shared" si="162"/>
        <v>312.61153067630903</v>
      </c>
    </row>
    <row r="507" spans="1:12" x14ac:dyDescent="0.25">
      <c r="A507" s="26">
        <v>363</v>
      </c>
      <c r="B507" s="26" t="s">
        <v>115</v>
      </c>
      <c r="C507" s="30"/>
      <c r="D507" s="30"/>
      <c r="E507" s="30"/>
      <c r="F507" s="37">
        <f t="shared" ref="F507:J507" si="165">F508</f>
        <v>7677.26</v>
      </c>
      <c r="G507" s="37">
        <f t="shared" si="165"/>
        <v>0</v>
      </c>
      <c r="H507" s="37">
        <f t="shared" si="165"/>
        <v>24000</v>
      </c>
      <c r="I507" s="37">
        <f t="shared" si="165"/>
        <v>24000</v>
      </c>
      <c r="J507" s="37">
        <f t="shared" si="165"/>
        <v>24000</v>
      </c>
      <c r="K507" s="195">
        <f t="shared" si="137"/>
        <v>100</v>
      </c>
      <c r="L507" s="195">
        <f t="shared" si="162"/>
        <v>312.61153067630903</v>
      </c>
    </row>
    <row r="508" spans="1:12" x14ac:dyDescent="0.25">
      <c r="A508" s="28">
        <v>3631</v>
      </c>
      <c r="B508" s="146" t="s">
        <v>395</v>
      </c>
      <c r="C508" s="29"/>
      <c r="D508" s="29"/>
      <c r="E508" s="29"/>
      <c r="F508" s="38">
        <v>7677.26</v>
      </c>
      <c r="G508" s="38"/>
      <c r="H508" s="38">
        <v>24000</v>
      </c>
      <c r="I508" s="38">
        <v>24000</v>
      </c>
      <c r="J508" s="215">
        <v>24000</v>
      </c>
      <c r="K508" s="195">
        <f t="shared" si="137"/>
        <v>100</v>
      </c>
      <c r="L508" s="195">
        <f t="shared" si="162"/>
        <v>312.61153067630903</v>
      </c>
    </row>
    <row r="509" spans="1:12" ht="13.8" x14ac:dyDescent="0.25">
      <c r="A509" s="28"/>
      <c r="B509" s="146"/>
      <c r="C509" s="29"/>
      <c r="D509" s="29"/>
      <c r="E509" s="29"/>
      <c r="F509" s="38"/>
      <c r="G509" s="38"/>
      <c r="H509" s="38"/>
      <c r="I509" s="38"/>
      <c r="J509" s="77"/>
      <c r="K509" s="195"/>
      <c r="L509" s="195"/>
    </row>
    <row r="510" spans="1:12" ht="13.8" x14ac:dyDescent="0.25">
      <c r="A510" s="28"/>
      <c r="B510" s="146"/>
      <c r="C510" s="29"/>
      <c r="D510" s="29"/>
      <c r="E510" s="29"/>
      <c r="F510" s="38"/>
      <c r="G510" s="38"/>
      <c r="H510" s="38"/>
      <c r="I510" s="38"/>
      <c r="J510" s="77"/>
      <c r="K510" s="195"/>
      <c r="L510" s="195"/>
    </row>
    <row r="511" spans="1:12" ht="13.8" x14ac:dyDescent="0.25">
      <c r="A511" s="200" t="s">
        <v>396</v>
      </c>
      <c r="B511" s="200"/>
      <c r="C511" s="200"/>
      <c r="D511" s="200"/>
      <c r="E511" s="200"/>
      <c r="F511" s="231">
        <f t="shared" ref="F511:G511" si="166">F513+F543+F571+F584+F614+F626</f>
        <v>1990199.27</v>
      </c>
      <c r="G511" s="231">
        <f t="shared" si="166"/>
        <v>0</v>
      </c>
      <c r="H511" s="231">
        <f>H513+H543+H571+H584+H614+H626</f>
        <v>4022100</v>
      </c>
      <c r="I511" s="231">
        <f>I513+I543+I571+I584+I614+I626</f>
        <v>4031100</v>
      </c>
      <c r="J511" s="231">
        <f t="shared" ref="J511" si="167">J513+J543+J571+J584+J614+J626</f>
        <v>4012671.9800000004</v>
      </c>
      <c r="K511" s="231">
        <f t="shared" si="137"/>
        <v>99.542853811614705</v>
      </c>
      <c r="L511" s="231">
        <f t="shared" si="162"/>
        <v>201.62161852265177</v>
      </c>
    </row>
    <row r="512" spans="1:12" ht="13.8" x14ac:dyDescent="0.25">
      <c r="A512" s="200"/>
      <c r="B512" s="200" t="s">
        <v>397</v>
      </c>
      <c r="C512" s="200"/>
      <c r="D512" s="200"/>
      <c r="E512" s="200"/>
      <c r="F512" s="231"/>
      <c r="G512" s="230"/>
      <c r="H512" s="231"/>
      <c r="I512" s="231"/>
      <c r="J512" s="241"/>
      <c r="K512" s="241"/>
      <c r="L512" s="241"/>
    </row>
    <row r="513" spans="1:12" ht="13.8" x14ac:dyDescent="0.25">
      <c r="A513" s="202" t="s">
        <v>718</v>
      </c>
      <c r="B513" s="202"/>
      <c r="C513" s="202"/>
      <c r="D513" s="202"/>
      <c r="E513" s="202"/>
      <c r="F513" s="219">
        <f t="shared" ref="F513:G513" si="168">F517+F530</f>
        <v>925181.39</v>
      </c>
      <c r="G513" s="219">
        <f t="shared" si="168"/>
        <v>0</v>
      </c>
      <c r="H513" s="219">
        <f>H517+H530</f>
        <v>632500</v>
      </c>
      <c r="I513" s="219">
        <f>I517+I530</f>
        <v>635500</v>
      </c>
      <c r="J513" s="219">
        <f t="shared" ref="J513" si="169">J517+J530</f>
        <v>630334.44999999995</v>
      </c>
      <c r="K513" s="219">
        <f t="shared" si="137"/>
        <v>99.187167584579058</v>
      </c>
      <c r="L513" s="219">
        <f t="shared" si="162"/>
        <v>68.130904578614576</v>
      </c>
    </row>
    <row r="514" spans="1:12" ht="13.8" x14ac:dyDescent="0.25">
      <c r="A514" s="204" t="s">
        <v>398</v>
      </c>
      <c r="B514" s="204"/>
      <c r="C514" s="204"/>
      <c r="D514" s="204"/>
      <c r="E514" s="204"/>
      <c r="F514" s="220"/>
      <c r="G514" s="233"/>
      <c r="H514" s="220"/>
      <c r="I514" s="220"/>
      <c r="J514" s="234"/>
      <c r="K514" s="234"/>
      <c r="L514" s="234"/>
    </row>
    <row r="515" spans="1:12" ht="13.8" x14ac:dyDescent="0.25">
      <c r="A515" s="235" t="s">
        <v>399</v>
      </c>
      <c r="B515" s="235"/>
      <c r="C515" s="235"/>
      <c r="D515" s="235"/>
      <c r="E515" s="235"/>
      <c r="F515" s="237"/>
      <c r="G515" s="236"/>
      <c r="H515" s="237"/>
      <c r="I515" s="237"/>
      <c r="J515" s="238"/>
      <c r="K515" s="238"/>
      <c r="L515" s="238"/>
    </row>
    <row r="516" spans="1:12" ht="13.8" x14ac:dyDescent="0.25">
      <c r="A516" s="211" t="s">
        <v>400</v>
      </c>
      <c r="B516" s="211"/>
      <c r="C516" s="211"/>
      <c r="D516" s="211"/>
      <c r="E516" s="211"/>
      <c r="F516" s="218"/>
      <c r="G516" s="239"/>
      <c r="H516" s="218"/>
      <c r="I516" s="218"/>
      <c r="J516" s="240"/>
      <c r="K516" s="240"/>
      <c r="L516" s="240"/>
    </row>
    <row r="517" spans="1:12" ht="13.8" x14ac:dyDescent="0.25">
      <c r="A517" s="211"/>
      <c r="B517" s="211" t="s">
        <v>401</v>
      </c>
      <c r="C517" s="211"/>
      <c r="D517" s="211"/>
      <c r="E517" s="211"/>
      <c r="F517" s="218">
        <f t="shared" ref="F517:G517" si="170">F519</f>
        <v>268571.13</v>
      </c>
      <c r="G517" s="218">
        <f t="shared" si="170"/>
        <v>0</v>
      </c>
      <c r="H517" s="218">
        <f>H519</f>
        <v>308000</v>
      </c>
      <c r="I517" s="218">
        <f>I519</f>
        <v>307000</v>
      </c>
      <c r="J517" s="218">
        <f t="shared" ref="J517" si="171">J519</f>
        <v>302449.93</v>
      </c>
      <c r="K517" s="218">
        <f t="shared" si="137"/>
        <v>98.517892508143319</v>
      </c>
      <c r="L517" s="218">
        <f t="shared" si="162"/>
        <v>112.61446083203357</v>
      </c>
    </row>
    <row r="518" spans="1:12" x14ac:dyDescent="0.25">
      <c r="A518" s="29"/>
      <c r="B518" s="29"/>
      <c r="C518" s="29"/>
      <c r="D518" s="29"/>
      <c r="E518" s="29"/>
      <c r="F518" s="38"/>
      <c r="G518" s="38"/>
      <c r="H518" s="38"/>
      <c r="I518" s="38"/>
      <c r="J518" s="1"/>
      <c r="K518" s="195"/>
      <c r="L518" s="195"/>
    </row>
    <row r="519" spans="1:12" x14ac:dyDescent="0.25">
      <c r="A519" s="30">
        <v>32</v>
      </c>
      <c r="B519" s="30" t="s">
        <v>8</v>
      </c>
      <c r="C519" s="30"/>
      <c r="D519" s="30"/>
      <c r="E519" s="30"/>
      <c r="F519" s="37">
        <f>F520+F525</f>
        <v>268571.13</v>
      </c>
      <c r="G519" s="37">
        <f t="shared" ref="G519" si="172">G520+G525</f>
        <v>0</v>
      </c>
      <c r="H519" s="37">
        <f>H520+H525</f>
        <v>308000</v>
      </c>
      <c r="I519" s="37">
        <f>I520+I525</f>
        <v>307000</v>
      </c>
      <c r="J519" s="37">
        <f t="shared" ref="J519" si="173">J520+J525</f>
        <v>302449.93</v>
      </c>
      <c r="K519" s="195">
        <f t="shared" si="137"/>
        <v>98.517892508143319</v>
      </c>
      <c r="L519" s="195">
        <f t="shared" si="162"/>
        <v>112.61446083203357</v>
      </c>
    </row>
    <row r="520" spans="1:12" x14ac:dyDescent="0.25">
      <c r="A520" s="30">
        <v>322</v>
      </c>
      <c r="B520" s="30" t="s">
        <v>78</v>
      </c>
      <c r="C520" s="30"/>
      <c r="D520" s="30"/>
      <c r="E520" s="30"/>
      <c r="F520" s="37">
        <f>SUM(F521:F524)</f>
        <v>39630.370000000003</v>
      </c>
      <c r="G520" s="37">
        <f t="shared" ref="G520" si="174">SUM(G521:G524)</f>
        <v>0</v>
      </c>
      <c r="H520" s="37">
        <f>SUM(H521:H524)</f>
        <v>36000</v>
      </c>
      <c r="I520" s="37">
        <f>SUM(I521:I524)</f>
        <v>35000</v>
      </c>
      <c r="J520" s="37">
        <f t="shared" ref="J520" si="175">SUM(J521:J524)</f>
        <v>31698.79</v>
      </c>
      <c r="K520" s="195">
        <f t="shared" si="137"/>
        <v>90.56797142857144</v>
      </c>
      <c r="L520" s="195">
        <f t="shared" si="162"/>
        <v>79.986106614699779</v>
      </c>
    </row>
    <row r="521" spans="1:12" x14ac:dyDescent="0.25">
      <c r="A521" s="141">
        <v>3221</v>
      </c>
      <c r="B521" s="141" t="s">
        <v>402</v>
      </c>
      <c r="C521" s="141"/>
      <c r="D521" s="141"/>
      <c r="E521" s="141"/>
      <c r="F521" s="140">
        <v>5796.47</v>
      </c>
      <c r="G521" s="140"/>
      <c r="H521" s="140">
        <v>3000</v>
      </c>
      <c r="I521" s="140">
        <v>3000</v>
      </c>
      <c r="J521" s="215">
        <v>2626.24</v>
      </c>
      <c r="K521" s="195">
        <f t="shared" si="137"/>
        <v>87.541333333333327</v>
      </c>
      <c r="L521" s="195">
        <f t="shared" si="162"/>
        <v>45.307575127620773</v>
      </c>
    </row>
    <row r="522" spans="1:12" x14ac:dyDescent="0.25">
      <c r="A522" s="141">
        <v>3223</v>
      </c>
      <c r="B522" s="141" t="s">
        <v>37</v>
      </c>
      <c r="C522" s="141"/>
      <c r="D522" s="141"/>
      <c r="E522" s="141"/>
      <c r="F522" s="140">
        <v>33833.9</v>
      </c>
      <c r="G522" s="140"/>
      <c r="H522" s="140">
        <v>27000</v>
      </c>
      <c r="I522" s="140">
        <v>26000</v>
      </c>
      <c r="J522" s="215">
        <v>24246.2</v>
      </c>
      <c r="K522" s="195">
        <f t="shared" si="137"/>
        <v>93.254615384615391</v>
      </c>
      <c r="L522" s="195">
        <f t="shared" si="162"/>
        <v>71.662445062496488</v>
      </c>
    </row>
    <row r="523" spans="1:12" x14ac:dyDescent="0.25">
      <c r="A523" s="141">
        <v>3224</v>
      </c>
      <c r="B523" s="141" t="s">
        <v>403</v>
      </c>
      <c r="C523" s="141"/>
      <c r="D523" s="141"/>
      <c r="E523" s="141"/>
      <c r="F523" s="140">
        <v>0</v>
      </c>
      <c r="G523" s="140"/>
      <c r="H523" s="140">
        <v>0</v>
      </c>
      <c r="I523" s="140">
        <v>0</v>
      </c>
      <c r="J523" s="215">
        <v>0</v>
      </c>
      <c r="K523" s="195">
        <v>0</v>
      </c>
      <c r="L523" s="195">
        <v>0</v>
      </c>
    </row>
    <row r="524" spans="1:12" x14ac:dyDescent="0.25">
      <c r="A524" s="146">
        <v>3224</v>
      </c>
      <c r="B524" s="146" t="s">
        <v>404</v>
      </c>
      <c r="C524" s="141"/>
      <c r="D524" s="141"/>
      <c r="E524" s="141"/>
      <c r="F524" s="140">
        <v>0</v>
      </c>
      <c r="G524" s="140"/>
      <c r="H524" s="140">
        <v>6000</v>
      </c>
      <c r="I524" s="140">
        <v>6000</v>
      </c>
      <c r="J524" s="215">
        <v>4826.3500000000004</v>
      </c>
      <c r="K524" s="195">
        <f t="shared" si="137"/>
        <v>80.439166666666679</v>
      </c>
      <c r="L524" s="195"/>
    </row>
    <row r="525" spans="1:12" x14ac:dyDescent="0.25">
      <c r="A525" s="30">
        <v>323</v>
      </c>
      <c r="B525" s="30" t="s">
        <v>80</v>
      </c>
      <c r="C525" s="30"/>
      <c r="D525" s="30"/>
      <c r="E525" s="30"/>
      <c r="F525" s="37">
        <f>SUM(F526:F529)</f>
        <v>228940.76</v>
      </c>
      <c r="G525" s="37">
        <f t="shared" ref="G525:J525" si="176">SUM(G526:G529)</f>
        <v>0</v>
      </c>
      <c r="H525" s="37">
        <f t="shared" si="176"/>
        <v>272000</v>
      </c>
      <c r="I525" s="37">
        <f t="shared" si="176"/>
        <v>272000</v>
      </c>
      <c r="J525" s="37">
        <f t="shared" si="176"/>
        <v>270751.14</v>
      </c>
      <c r="K525" s="195">
        <f t="shared" si="137"/>
        <v>99.54086029411765</v>
      </c>
      <c r="L525" s="195">
        <f t="shared" si="162"/>
        <v>118.26253219391776</v>
      </c>
    </row>
    <row r="526" spans="1:12" x14ac:dyDescent="0.25">
      <c r="A526" s="146">
        <v>3232</v>
      </c>
      <c r="B526" s="146" t="s">
        <v>405</v>
      </c>
      <c r="C526" s="29"/>
      <c r="D526" s="29"/>
      <c r="E526" s="29"/>
      <c r="F526" s="38">
        <v>37017.5</v>
      </c>
      <c r="G526" s="38"/>
      <c r="H526" s="38">
        <v>6000</v>
      </c>
      <c r="I526" s="38">
        <v>6000</v>
      </c>
      <c r="J526" s="1">
        <v>5322.39</v>
      </c>
      <c r="K526" s="195">
        <f t="shared" si="137"/>
        <v>88.706500000000005</v>
      </c>
      <c r="L526" s="195">
        <f t="shared" si="162"/>
        <v>14.378037414736275</v>
      </c>
    </row>
    <row r="527" spans="1:12" x14ac:dyDescent="0.25">
      <c r="A527" s="146">
        <v>3232</v>
      </c>
      <c r="B527" s="146" t="s">
        <v>516</v>
      </c>
      <c r="C527" s="29"/>
      <c r="D527" s="29"/>
      <c r="E527" s="29"/>
      <c r="F527" s="140">
        <v>49183.88</v>
      </c>
      <c r="G527" s="38"/>
      <c r="H527" s="38">
        <v>25000</v>
      </c>
      <c r="I527" s="38">
        <v>25000</v>
      </c>
      <c r="J527" s="1">
        <v>24657.66</v>
      </c>
      <c r="K527" s="195">
        <f t="shared" si="137"/>
        <v>98.63064</v>
      </c>
      <c r="L527" s="195">
        <f t="shared" si="162"/>
        <v>50.133621015666108</v>
      </c>
    </row>
    <row r="528" spans="1:12" ht="13.8" x14ac:dyDescent="0.25">
      <c r="A528" s="146">
        <v>3232</v>
      </c>
      <c r="B528" s="146" t="s">
        <v>406</v>
      </c>
      <c r="C528" s="29"/>
      <c r="D528" s="29"/>
      <c r="E528" s="29"/>
      <c r="F528" s="38">
        <v>132905</v>
      </c>
      <c r="G528" s="42"/>
      <c r="H528" s="38">
        <v>241000</v>
      </c>
      <c r="I528" s="38">
        <v>241000</v>
      </c>
      <c r="J528" s="1">
        <v>240771.09</v>
      </c>
      <c r="K528" s="195">
        <f t="shared" si="137"/>
        <v>99.905016597510382</v>
      </c>
      <c r="L528" s="195">
        <f t="shared" si="162"/>
        <v>181.16029494751891</v>
      </c>
    </row>
    <row r="529" spans="1:12" ht="13.8" x14ac:dyDescent="0.25">
      <c r="A529" s="146">
        <v>3232</v>
      </c>
      <c r="B529" s="146" t="s">
        <v>629</v>
      </c>
      <c r="C529" s="29"/>
      <c r="D529" s="29"/>
      <c r="E529" s="29"/>
      <c r="F529" s="38">
        <v>9834.3799999999992</v>
      </c>
      <c r="G529" s="36"/>
      <c r="H529" s="38">
        <v>0</v>
      </c>
      <c r="I529" s="38">
        <v>0</v>
      </c>
      <c r="J529" s="215">
        <v>0</v>
      </c>
      <c r="K529" s="195">
        <v>0</v>
      </c>
      <c r="L529" s="195">
        <v>0</v>
      </c>
    </row>
    <row r="530" spans="1:12" ht="13.8" x14ac:dyDescent="0.25">
      <c r="A530" s="211" t="s">
        <v>719</v>
      </c>
      <c r="B530" s="211"/>
      <c r="C530" s="211"/>
      <c r="D530" s="211"/>
      <c r="E530" s="211"/>
      <c r="F530" s="218">
        <f t="shared" ref="F530:J530" si="177">F532+F538</f>
        <v>656610.26</v>
      </c>
      <c r="G530" s="218">
        <f t="shared" si="177"/>
        <v>0</v>
      </c>
      <c r="H530" s="218">
        <f t="shared" si="177"/>
        <v>324500</v>
      </c>
      <c r="I530" s="218">
        <f t="shared" ref="I530" si="178">I532+I538</f>
        <v>328500</v>
      </c>
      <c r="J530" s="218">
        <f t="shared" si="177"/>
        <v>327884.52</v>
      </c>
      <c r="K530" s="218">
        <f t="shared" ref="K530:K592" si="179">(J530/I530)*100</f>
        <v>99.812639269406404</v>
      </c>
      <c r="L530" s="218">
        <f t="shared" si="162"/>
        <v>49.935942213269712</v>
      </c>
    </row>
    <row r="531" spans="1:12" ht="15" x14ac:dyDescent="0.25">
      <c r="A531" s="29"/>
      <c r="B531" s="141"/>
      <c r="C531" s="29"/>
      <c r="D531" s="211" t="s">
        <v>720</v>
      </c>
      <c r="E531" s="29"/>
      <c r="F531" s="38"/>
      <c r="G531" s="36"/>
      <c r="H531" s="38"/>
      <c r="I531" s="38"/>
      <c r="J531" s="80"/>
      <c r="K531" s="195"/>
      <c r="L531" s="195"/>
    </row>
    <row r="532" spans="1:12" x14ac:dyDescent="0.25">
      <c r="A532" s="30">
        <v>32</v>
      </c>
      <c r="B532" s="30" t="s">
        <v>8</v>
      </c>
      <c r="C532" s="30"/>
      <c r="D532" s="30"/>
      <c r="E532" s="30"/>
      <c r="F532" s="37">
        <f t="shared" ref="F532:J532" si="180">F533+F535</f>
        <v>173237.01</v>
      </c>
      <c r="G532" s="37">
        <f t="shared" si="180"/>
        <v>0</v>
      </c>
      <c r="H532" s="37">
        <f t="shared" si="180"/>
        <v>324500</v>
      </c>
      <c r="I532" s="37">
        <f t="shared" ref="I532" si="181">I533+I535</f>
        <v>328500</v>
      </c>
      <c r="J532" s="37">
        <f t="shared" si="180"/>
        <v>327884.52</v>
      </c>
      <c r="K532" s="195">
        <f t="shared" si="179"/>
        <v>99.812639269406404</v>
      </c>
      <c r="L532" s="195">
        <f t="shared" si="162"/>
        <v>189.2693253017932</v>
      </c>
    </row>
    <row r="533" spans="1:12" x14ac:dyDescent="0.25">
      <c r="A533" s="30">
        <v>322</v>
      </c>
      <c r="B533" s="30" t="s">
        <v>78</v>
      </c>
      <c r="C533" s="30"/>
      <c r="D533" s="30"/>
      <c r="E533" s="30"/>
      <c r="F533" s="37">
        <f t="shared" ref="F533:J533" si="182">F534</f>
        <v>107357.41</v>
      </c>
      <c r="G533" s="37">
        <f t="shared" si="182"/>
        <v>0</v>
      </c>
      <c r="H533" s="37">
        <f t="shared" si="182"/>
        <v>110000</v>
      </c>
      <c r="I533" s="37">
        <f t="shared" si="182"/>
        <v>114000</v>
      </c>
      <c r="J533" s="37">
        <f t="shared" si="182"/>
        <v>113835.77</v>
      </c>
      <c r="K533" s="195">
        <f t="shared" si="179"/>
        <v>99.855938596491228</v>
      </c>
      <c r="L533" s="195">
        <f t="shared" si="162"/>
        <v>106.03438551656565</v>
      </c>
    </row>
    <row r="534" spans="1:12" x14ac:dyDescent="0.25">
      <c r="A534" s="29">
        <v>3223</v>
      </c>
      <c r="B534" s="29" t="s">
        <v>38</v>
      </c>
      <c r="C534" s="29"/>
      <c r="D534" s="29"/>
      <c r="E534" s="29"/>
      <c r="F534" s="38">
        <v>107357.41</v>
      </c>
      <c r="G534" s="38"/>
      <c r="H534" s="38">
        <v>110000</v>
      </c>
      <c r="I534" s="38">
        <v>114000</v>
      </c>
      <c r="J534" s="1">
        <v>113835.77</v>
      </c>
      <c r="K534" s="195">
        <f t="shared" si="179"/>
        <v>99.855938596491228</v>
      </c>
      <c r="L534" s="195">
        <f t="shared" si="162"/>
        <v>106.03438551656565</v>
      </c>
    </row>
    <row r="535" spans="1:12" x14ac:dyDescent="0.25">
      <c r="A535" s="30">
        <v>323</v>
      </c>
      <c r="B535" s="30" t="s">
        <v>80</v>
      </c>
      <c r="C535" s="30"/>
      <c r="D535" s="30"/>
      <c r="E535" s="30"/>
      <c r="F535" s="37">
        <f t="shared" ref="F535:J535" si="183">F536</f>
        <v>65879.600000000006</v>
      </c>
      <c r="G535" s="37">
        <f t="shared" si="183"/>
        <v>0</v>
      </c>
      <c r="H535" s="37">
        <f t="shared" si="183"/>
        <v>214500</v>
      </c>
      <c r="I535" s="37">
        <f t="shared" si="183"/>
        <v>214500</v>
      </c>
      <c r="J535" s="37">
        <f t="shared" si="183"/>
        <v>214048.75</v>
      </c>
      <c r="K535" s="195">
        <f t="shared" si="179"/>
        <v>99.789627039627035</v>
      </c>
      <c r="L535" s="195">
        <f t="shared" si="162"/>
        <v>324.90900066181337</v>
      </c>
    </row>
    <row r="536" spans="1:12" x14ac:dyDescent="0.25">
      <c r="A536" s="29">
        <v>3232</v>
      </c>
      <c r="B536" s="141" t="s">
        <v>112</v>
      </c>
      <c r="C536" s="29"/>
      <c r="D536" s="29"/>
      <c r="E536" s="29"/>
      <c r="F536" s="38">
        <v>65879.600000000006</v>
      </c>
      <c r="G536" s="43"/>
      <c r="H536" s="38">
        <v>214500</v>
      </c>
      <c r="I536" s="38">
        <v>214500</v>
      </c>
      <c r="J536" s="1">
        <v>214048.75</v>
      </c>
      <c r="K536" s="195">
        <f t="shared" si="179"/>
        <v>99.789627039627035</v>
      </c>
      <c r="L536" s="195">
        <f t="shared" si="162"/>
        <v>324.90900066181337</v>
      </c>
    </row>
    <row r="537" spans="1:12" x14ac:dyDescent="0.25">
      <c r="A537" s="29"/>
      <c r="B537" s="141"/>
      <c r="C537" s="29"/>
      <c r="D537" s="29"/>
      <c r="E537" s="29"/>
      <c r="F537" s="38"/>
      <c r="G537" s="43"/>
      <c r="H537" s="38"/>
      <c r="I537" s="38"/>
      <c r="J537" s="1"/>
      <c r="K537" s="195"/>
      <c r="L537" s="195"/>
    </row>
    <row r="538" spans="1:12" x14ac:dyDescent="0.25">
      <c r="A538" s="26">
        <v>42</v>
      </c>
      <c r="B538" s="30" t="s">
        <v>709</v>
      </c>
      <c r="C538" s="29"/>
      <c r="D538" s="29"/>
      <c r="E538" s="29"/>
      <c r="F538" s="37">
        <f>F539</f>
        <v>483373.25</v>
      </c>
      <c r="G538" s="37">
        <f t="shared" ref="G538:J538" si="184">G539</f>
        <v>0</v>
      </c>
      <c r="H538" s="37">
        <f t="shared" si="184"/>
        <v>0</v>
      </c>
      <c r="I538" s="37">
        <f t="shared" si="184"/>
        <v>0</v>
      </c>
      <c r="J538" s="37">
        <f t="shared" si="184"/>
        <v>0</v>
      </c>
      <c r="K538" s="23">
        <v>0</v>
      </c>
      <c r="L538" s="23">
        <v>0</v>
      </c>
    </row>
    <row r="539" spans="1:12" x14ac:dyDescent="0.25">
      <c r="A539" s="26">
        <v>421</v>
      </c>
      <c r="B539" s="30" t="s">
        <v>84</v>
      </c>
      <c r="C539" s="29"/>
      <c r="D539" s="29"/>
      <c r="E539" s="29"/>
      <c r="F539" s="37">
        <f>F540</f>
        <v>483373.25</v>
      </c>
      <c r="G539" s="43"/>
      <c r="H539" s="37">
        <v>0</v>
      </c>
      <c r="I539" s="37">
        <v>0</v>
      </c>
      <c r="J539" s="59">
        <v>0</v>
      </c>
      <c r="K539" s="23">
        <v>0</v>
      </c>
      <c r="L539" s="23">
        <v>0</v>
      </c>
    </row>
    <row r="540" spans="1:12" s="139" customFormat="1" x14ac:dyDescent="0.25">
      <c r="A540" s="146">
        <v>421</v>
      </c>
      <c r="B540" s="146" t="s">
        <v>632</v>
      </c>
      <c r="C540" s="141"/>
      <c r="D540" s="141"/>
      <c r="E540" s="141"/>
      <c r="F540" s="140">
        <v>483373.25</v>
      </c>
      <c r="G540" s="147"/>
      <c r="H540" s="140">
        <v>0</v>
      </c>
      <c r="I540" s="140">
        <v>0</v>
      </c>
      <c r="J540" s="215">
        <v>0</v>
      </c>
      <c r="K540" s="195">
        <v>0</v>
      </c>
      <c r="L540" s="195">
        <v>0</v>
      </c>
    </row>
    <row r="541" spans="1:12" ht="15" x14ac:dyDescent="0.25">
      <c r="A541" s="29"/>
      <c r="B541" s="141"/>
      <c r="C541" s="29"/>
      <c r="D541" s="29"/>
      <c r="E541" s="29"/>
      <c r="F541" s="38"/>
      <c r="G541" s="36"/>
      <c r="H541" s="38"/>
      <c r="I541" s="38"/>
      <c r="J541" s="80"/>
      <c r="K541" s="195"/>
      <c r="L541" s="195"/>
    </row>
    <row r="542" spans="1:12" x14ac:dyDescent="0.25">
      <c r="A542" s="28"/>
      <c r="B542" s="146"/>
      <c r="C542" s="29"/>
      <c r="D542" s="29"/>
      <c r="E542" s="29"/>
      <c r="F542" s="38"/>
      <c r="G542" s="37"/>
      <c r="H542" s="38"/>
      <c r="I542" s="38"/>
      <c r="J542" s="59"/>
      <c r="K542" s="195"/>
      <c r="L542" s="195"/>
    </row>
    <row r="543" spans="1:12" ht="13.8" x14ac:dyDescent="0.25">
      <c r="A543" s="202" t="s">
        <v>407</v>
      </c>
      <c r="B543" s="202"/>
      <c r="C543" s="202"/>
      <c r="D543" s="202"/>
      <c r="E543" s="202"/>
      <c r="F543" s="219">
        <f t="shared" ref="F543:G543" si="185">F547+F556+F564</f>
        <v>545736.64</v>
      </c>
      <c r="G543" s="219">
        <f t="shared" si="185"/>
        <v>0</v>
      </c>
      <c r="H543" s="219">
        <f>H547+H556+H564</f>
        <v>2186500</v>
      </c>
      <c r="I543" s="219">
        <f>I547+I556+I564</f>
        <v>2186500</v>
      </c>
      <c r="J543" s="219">
        <f t="shared" ref="J543" si="186">J547+J556+J564</f>
        <v>2185732.79</v>
      </c>
      <c r="K543" s="219">
        <f t="shared" si="179"/>
        <v>99.964911502401094</v>
      </c>
      <c r="L543" s="219">
        <f t="shared" si="162"/>
        <v>400.51054479318083</v>
      </c>
    </row>
    <row r="544" spans="1:12" ht="13.8" x14ac:dyDescent="0.25">
      <c r="A544" s="204" t="s">
        <v>398</v>
      </c>
      <c r="B544" s="204"/>
      <c r="C544" s="204"/>
      <c r="D544" s="204"/>
      <c r="E544" s="204"/>
      <c r="F544" s="220"/>
      <c r="G544" s="233"/>
      <c r="H544" s="220"/>
      <c r="I544" s="220"/>
      <c r="J544" s="234"/>
      <c r="K544" s="234"/>
      <c r="L544" s="234"/>
    </row>
    <row r="545" spans="1:12" ht="13.8" x14ac:dyDescent="0.25">
      <c r="A545" s="235" t="s">
        <v>399</v>
      </c>
      <c r="B545" s="235"/>
      <c r="C545" s="235"/>
      <c r="D545" s="235"/>
      <c r="E545" s="235"/>
      <c r="F545" s="237"/>
      <c r="G545" s="236"/>
      <c r="H545" s="237"/>
      <c r="I545" s="237"/>
      <c r="J545" s="238"/>
      <c r="K545" s="238"/>
      <c r="L545" s="238"/>
    </row>
    <row r="546" spans="1:12" ht="13.8" x14ac:dyDescent="0.25">
      <c r="A546" s="235"/>
      <c r="B546" s="235"/>
      <c r="C546" s="235" t="s">
        <v>408</v>
      </c>
      <c r="D546" s="235"/>
      <c r="E546" s="235"/>
      <c r="F546" s="237"/>
      <c r="G546" s="236"/>
      <c r="H546" s="237"/>
      <c r="I546" s="237"/>
      <c r="J546" s="238"/>
      <c r="K546" s="238"/>
      <c r="L546" s="238"/>
    </row>
    <row r="547" spans="1:12" ht="13.8" x14ac:dyDescent="0.25">
      <c r="A547" s="211" t="s">
        <v>409</v>
      </c>
      <c r="B547" s="211"/>
      <c r="C547" s="211"/>
      <c r="D547" s="211"/>
      <c r="E547" s="211"/>
      <c r="F547" s="218">
        <f t="shared" ref="F547:G547" si="187">F550</f>
        <v>382845.63</v>
      </c>
      <c r="G547" s="218">
        <f t="shared" si="187"/>
        <v>0</v>
      </c>
      <c r="H547" s="218">
        <f>H550</f>
        <v>1514000</v>
      </c>
      <c r="I547" s="218">
        <f>I550</f>
        <v>1514000</v>
      </c>
      <c r="J547" s="218">
        <f t="shared" ref="J547" si="188">J550</f>
        <v>1513416.44</v>
      </c>
      <c r="K547" s="218">
        <f t="shared" si="179"/>
        <v>99.961455746367236</v>
      </c>
      <c r="L547" s="218">
        <f t="shared" si="162"/>
        <v>395.30722604826389</v>
      </c>
    </row>
    <row r="548" spans="1:12" ht="13.8" x14ac:dyDescent="0.25">
      <c r="A548" s="211"/>
      <c r="B548" s="211" t="s">
        <v>630</v>
      </c>
      <c r="C548" s="211"/>
      <c r="D548" s="211"/>
      <c r="E548" s="211"/>
      <c r="F548" s="218"/>
      <c r="G548" s="239"/>
      <c r="H548" s="218"/>
      <c r="I548" s="218"/>
      <c r="J548" s="240"/>
      <c r="K548" s="240"/>
      <c r="L548" s="240"/>
    </row>
    <row r="549" spans="1:12" x14ac:dyDescent="0.25">
      <c r="A549" s="30"/>
      <c r="B549" s="30"/>
      <c r="C549" s="30"/>
      <c r="D549" s="30"/>
      <c r="E549" s="30"/>
      <c r="F549" s="37"/>
      <c r="G549" s="38"/>
      <c r="H549" s="37"/>
      <c r="I549" s="37"/>
      <c r="J549" s="59"/>
      <c r="K549" s="195"/>
      <c r="L549" s="195"/>
    </row>
    <row r="550" spans="1:12" x14ac:dyDescent="0.25">
      <c r="A550" s="30">
        <v>42</v>
      </c>
      <c r="B550" s="30" t="s">
        <v>721</v>
      </c>
      <c r="C550" s="30"/>
      <c r="D550" s="30"/>
      <c r="E550" s="30"/>
      <c r="F550" s="37">
        <f t="shared" ref="F550:G550" si="189">F551</f>
        <v>382845.63</v>
      </c>
      <c r="G550" s="37">
        <f t="shared" si="189"/>
        <v>0</v>
      </c>
      <c r="H550" s="37">
        <f>H551</f>
        <v>1514000</v>
      </c>
      <c r="I550" s="37">
        <f>I551</f>
        <v>1514000</v>
      </c>
      <c r="J550" s="37">
        <f t="shared" ref="J550" si="190">J551</f>
        <v>1513416.44</v>
      </c>
      <c r="K550" s="195">
        <f t="shared" si="179"/>
        <v>99.961455746367236</v>
      </c>
      <c r="L550" s="195">
        <f t="shared" si="162"/>
        <v>395.30722604826389</v>
      </c>
    </row>
    <row r="551" spans="1:12" x14ac:dyDescent="0.25">
      <c r="A551" s="30">
        <v>421</v>
      </c>
      <c r="B551" s="30" t="s">
        <v>84</v>
      </c>
      <c r="C551" s="30"/>
      <c r="D551" s="30"/>
      <c r="E551" s="30"/>
      <c r="F551" s="37">
        <f t="shared" ref="F551:G551" si="191">SUM(F552:F554)</f>
        <v>382845.63</v>
      </c>
      <c r="G551" s="37">
        <f t="shared" si="191"/>
        <v>0</v>
      </c>
      <c r="H551" s="37">
        <f>SUM(H552:H554)</f>
        <v>1514000</v>
      </c>
      <c r="I551" s="37">
        <f>SUM(I552:I554)</f>
        <v>1514000</v>
      </c>
      <c r="J551" s="37">
        <f>SUM(J552:J554)</f>
        <v>1513416.44</v>
      </c>
      <c r="K551" s="195">
        <f t="shared" si="179"/>
        <v>99.961455746367236</v>
      </c>
      <c r="L551" s="195">
        <f t="shared" si="162"/>
        <v>395.30722604826389</v>
      </c>
    </row>
    <row r="552" spans="1:12" x14ac:dyDescent="0.25">
      <c r="A552" s="141">
        <v>4213</v>
      </c>
      <c r="B552" s="141" t="s">
        <v>411</v>
      </c>
      <c r="C552" s="141"/>
      <c r="D552" s="141"/>
      <c r="E552" s="141"/>
      <c r="F552" s="140">
        <v>0</v>
      </c>
      <c r="G552" s="141"/>
      <c r="H552" s="140">
        <v>1514000</v>
      </c>
      <c r="I552" s="140">
        <v>1514000</v>
      </c>
      <c r="J552" s="215">
        <v>1513416.44</v>
      </c>
      <c r="K552" s="195">
        <f t="shared" si="179"/>
        <v>99.961455746367236</v>
      </c>
      <c r="L552" s="195">
        <v>0</v>
      </c>
    </row>
    <row r="553" spans="1:12" x14ac:dyDescent="0.25">
      <c r="A553" s="146">
        <v>4213</v>
      </c>
      <c r="B553" s="146" t="s">
        <v>412</v>
      </c>
      <c r="C553" s="141"/>
      <c r="D553" s="141"/>
      <c r="E553" s="141"/>
      <c r="F553" s="140">
        <v>321295.63</v>
      </c>
      <c r="G553" s="147"/>
      <c r="H553" s="140">
        <v>0</v>
      </c>
      <c r="I553" s="140">
        <v>0</v>
      </c>
      <c r="J553" s="215">
        <v>0</v>
      </c>
      <c r="K553" s="195">
        <v>0</v>
      </c>
      <c r="L553" s="195">
        <f t="shared" si="162"/>
        <v>0</v>
      </c>
    </row>
    <row r="554" spans="1:12" s="139" customFormat="1" x14ac:dyDescent="0.25">
      <c r="A554" s="146">
        <v>421</v>
      </c>
      <c r="B554" s="146" t="s">
        <v>631</v>
      </c>
      <c r="C554" s="141"/>
      <c r="D554" s="141"/>
      <c r="E554" s="141"/>
      <c r="F554" s="140">
        <v>61550</v>
      </c>
      <c r="G554" s="147"/>
      <c r="H554" s="140">
        <v>0</v>
      </c>
      <c r="I554" s="140">
        <v>0</v>
      </c>
      <c r="J554" s="215">
        <v>0</v>
      </c>
      <c r="K554" s="195">
        <v>0</v>
      </c>
      <c r="L554" s="195">
        <v>0</v>
      </c>
    </row>
    <row r="555" spans="1:12" ht="13.8" x14ac:dyDescent="0.25">
      <c r="A555" s="211" t="s">
        <v>413</v>
      </c>
      <c r="B555" s="211"/>
      <c r="C555" s="211"/>
      <c r="D555" s="211"/>
      <c r="E555" s="211"/>
      <c r="F555" s="218"/>
      <c r="G555" s="218"/>
      <c r="H555" s="218"/>
      <c r="I555" s="218"/>
      <c r="J555" s="242"/>
      <c r="K555" s="242"/>
      <c r="L555" s="242"/>
    </row>
    <row r="556" spans="1:12" ht="13.8" x14ac:dyDescent="0.25">
      <c r="A556" s="211"/>
      <c r="B556" s="211" t="s">
        <v>414</v>
      </c>
      <c r="C556" s="211"/>
      <c r="D556" s="211"/>
      <c r="E556" s="211"/>
      <c r="F556" s="218">
        <v>0</v>
      </c>
      <c r="G556" s="218"/>
      <c r="H556" s="218">
        <f>H558</f>
        <v>162000</v>
      </c>
      <c r="I556" s="218">
        <f>I558</f>
        <v>162000</v>
      </c>
      <c r="J556" s="218">
        <f t="shared" ref="J556" si="192">J558</f>
        <v>161873.85</v>
      </c>
      <c r="K556" s="218">
        <f t="shared" si="179"/>
        <v>99.922129629629637</v>
      </c>
      <c r="L556" s="218">
        <v>0</v>
      </c>
    </row>
    <row r="557" spans="1:12" x14ac:dyDescent="0.25">
      <c r="A557" s="146"/>
      <c r="B557" s="146"/>
      <c r="C557" s="141"/>
      <c r="D557" s="141"/>
      <c r="E557" s="141"/>
      <c r="F557" s="140"/>
      <c r="G557" s="147"/>
      <c r="H557" s="140"/>
      <c r="I557" s="140"/>
      <c r="J557" s="215"/>
      <c r="K557" s="195"/>
      <c r="L557" s="195"/>
    </row>
    <row r="558" spans="1:12" x14ac:dyDescent="0.25">
      <c r="A558" s="30">
        <v>42</v>
      </c>
      <c r="B558" s="30" t="s">
        <v>709</v>
      </c>
      <c r="C558" s="30"/>
      <c r="D558" s="30"/>
      <c r="E558" s="30"/>
      <c r="F558" s="37">
        <v>0</v>
      </c>
      <c r="G558" s="38"/>
      <c r="H558" s="37">
        <f>H559</f>
        <v>162000</v>
      </c>
      <c r="I558" s="37">
        <f>I559</f>
        <v>162000</v>
      </c>
      <c r="J558" s="37">
        <f t="shared" ref="J558:J559" si="193">J559</f>
        <v>161873.85</v>
      </c>
      <c r="K558" s="195">
        <f t="shared" si="179"/>
        <v>99.922129629629637</v>
      </c>
      <c r="L558" s="195">
        <v>0</v>
      </c>
    </row>
    <row r="559" spans="1:12" x14ac:dyDescent="0.25">
      <c r="A559" s="30">
        <v>421</v>
      </c>
      <c r="B559" s="30" t="s">
        <v>84</v>
      </c>
      <c r="C559" s="30"/>
      <c r="D559" s="30"/>
      <c r="E559" s="30"/>
      <c r="F559" s="37">
        <v>0</v>
      </c>
      <c r="G559" s="37"/>
      <c r="H559" s="37">
        <f>H560</f>
        <v>162000</v>
      </c>
      <c r="I559" s="37">
        <f>I560</f>
        <v>162000</v>
      </c>
      <c r="J559" s="37">
        <f t="shared" si="193"/>
        <v>161873.85</v>
      </c>
      <c r="K559" s="195">
        <f t="shared" si="179"/>
        <v>99.922129629629637</v>
      </c>
      <c r="L559" s="195">
        <v>0</v>
      </c>
    </row>
    <row r="560" spans="1:12" x14ac:dyDescent="0.25">
      <c r="A560" s="146">
        <v>4212</v>
      </c>
      <c r="B560" s="146" t="s">
        <v>415</v>
      </c>
      <c r="C560" s="141"/>
      <c r="D560" s="141"/>
      <c r="E560" s="141"/>
      <c r="F560" s="140">
        <v>0</v>
      </c>
      <c r="G560" s="147"/>
      <c r="H560" s="140">
        <v>162000</v>
      </c>
      <c r="I560" s="140">
        <v>162000</v>
      </c>
      <c r="J560" s="215">
        <v>161873.85</v>
      </c>
      <c r="K560" s="195">
        <f t="shared" si="179"/>
        <v>99.922129629629637</v>
      </c>
      <c r="L560" s="195">
        <v>0</v>
      </c>
    </row>
    <row r="561" spans="1:12" x14ac:dyDescent="0.25">
      <c r="A561" s="146"/>
      <c r="B561" s="146"/>
      <c r="C561" s="141"/>
      <c r="D561" s="141"/>
      <c r="E561" s="141"/>
      <c r="F561" s="140"/>
      <c r="G561" s="147"/>
      <c r="H561" s="140"/>
      <c r="I561" s="140"/>
      <c r="J561" s="215"/>
      <c r="K561" s="195"/>
      <c r="L561" s="195"/>
    </row>
    <row r="562" spans="1:12" x14ac:dyDescent="0.25">
      <c r="A562" s="146"/>
      <c r="B562" s="146"/>
      <c r="C562" s="141"/>
      <c r="D562" s="141"/>
      <c r="E562" s="141"/>
      <c r="F562" s="140"/>
      <c r="G562" s="147"/>
      <c r="H562" s="140"/>
      <c r="I562" s="140"/>
      <c r="J562" s="215"/>
      <c r="K562" s="195"/>
      <c r="L562" s="195"/>
    </row>
    <row r="563" spans="1:12" ht="13.8" x14ac:dyDescent="0.25">
      <c r="A563" s="211" t="s">
        <v>416</v>
      </c>
      <c r="B563" s="211"/>
      <c r="C563" s="211"/>
      <c r="D563" s="211"/>
      <c r="E563" s="211"/>
      <c r="F563" s="218"/>
      <c r="G563" s="218"/>
      <c r="H563" s="218"/>
      <c r="I563" s="218"/>
      <c r="J563" s="242"/>
      <c r="K563" s="242"/>
      <c r="L563" s="242"/>
    </row>
    <row r="564" spans="1:12" ht="13.8" x14ac:dyDescent="0.25">
      <c r="A564" s="211"/>
      <c r="B564" s="211" t="s">
        <v>417</v>
      </c>
      <c r="C564" s="211"/>
      <c r="D564" s="211"/>
      <c r="E564" s="211"/>
      <c r="F564" s="218">
        <v>162891.01</v>
      </c>
      <c r="G564" s="218"/>
      <c r="H564" s="218">
        <f>H566</f>
        <v>510500</v>
      </c>
      <c r="I564" s="218">
        <f>I566</f>
        <v>510500</v>
      </c>
      <c r="J564" s="218">
        <f t="shared" ref="J564" si="194">J566</f>
        <v>510442.5</v>
      </c>
      <c r="K564" s="218">
        <f t="shared" si="179"/>
        <v>99.988736532810975</v>
      </c>
      <c r="L564" s="218">
        <f t="shared" si="162"/>
        <v>313.36443920385784</v>
      </c>
    </row>
    <row r="565" spans="1:12" x14ac:dyDescent="0.25">
      <c r="A565" s="146"/>
      <c r="B565" s="146"/>
      <c r="C565" s="141"/>
      <c r="D565" s="141"/>
      <c r="E565" s="141"/>
      <c r="F565" s="140"/>
      <c r="G565" s="147"/>
      <c r="H565" s="140"/>
      <c r="I565" s="140"/>
      <c r="J565" s="215"/>
      <c r="K565" s="195"/>
      <c r="L565" s="195"/>
    </row>
    <row r="566" spans="1:12" x14ac:dyDescent="0.25">
      <c r="A566" s="30">
        <v>42</v>
      </c>
      <c r="B566" s="30" t="s">
        <v>721</v>
      </c>
      <c r="C566" s="30"/>
      <c r="D566" s="30"/>
      <c r="E566" s="30"/>
      <c r="F566" s="37">
        <v>162891.01</v>
      </c>
      <c r="G566" s="38"/>
      <c r="H566" s="37">
        <f>H567</f>
        <v>510500</v>
      </c>
      <c r="I566" s="37">
        <f>I567</f>
        <v>510500</v>
      </c>
      <c r="J566" s="37">
        <f t="shared" ref="J566:J567" si="195">J567</f>
        <v>510442.5</v>
      </c>
      <c r="K566" s="195">
        <f t="shared" si="179"/>
        <v>99.988736532810975</v>
      </c>
      <c r="L566" s="195">
        <f t="shared" si="162"/>
        <v>313.36443920385784</v>
      </c>
    </row>
    <row r="567" spans="1:12" x14ac:dyDescent="0.25">
      <c r="A567" s="30">
        <v>421</v>
      </c>
      <c r="B567" s="30" t="s">
        <v>84</v>
      </c>
      <c r="C567" s="30"/>
      <c r="D567" s="30"/>
      <c r="E567" s="30"/>
      <c r="F567" s="37">
        <v>162891.01</v>
      </c>
      <c r="G567" s="37"/>
      <c r="H567" s="37">
        <f>H568</f>
        <v>510500</v>
      </c>
      <c r="I567" s="37">
        <f>I568</f>
        <v>510500</v>
      </c>
      <c r="J567" s="37">
        <f t="shared" si="195"/>
        <v>510442.5</v>
      </c>
      <c r="K567" s="195">
        <f t="shared" si="179"/>
        <v>99.988736532810975</v>
      </c>
      <c r="L567" s="195">
        <f t="shared" si="162"/>
        <v>313.36443920385784</v>
      </c>
    </row>
    <row r="568" spans="1:12" x14ac:dyDescent="0.25">
      <c r="A568" s="146">
        <v>4214</v>
      </c>
      <c r="B568" s="146" t="s">
        <v>418</v>
      </c>
      <c r="C568" s="141"/>
      <c r="D568" s="141"/>
      <c r="E568" s="141"/>
      <c r="F568" s="140">
        <v>0</v>
      </c>
      <c r="G568" s="147"/>
      <c r="H568" s="140">
        <v>510500</v>
      </c>
      <c r="I568" s="140">
        <v>510500</v>
      </c>
      <c r="J568" s="215">
        <v>510442.5</v>
      </c>
      <c r="K568" s="195">
        <f t="shared" si="179"/>
        <v>99.988736532810975</v>
      </c>
      <c r="L568" s="195">
        <v>0</v>
      </c>
    </row>
    <row r="569" spans="1:12" x14ac:dyDescent="0.25">
      <c r="A569" s="146">
        <v>4214</v>
      </c>
      <c r="B569" s="146" t="s">
        <v>277</v>
      </c>
      <c r="C569" s="141"/>
      <c r="D569" s="141"/>
      <c r="E569" s="141"/>
      <c r="F569" s="140">
        <v>162891.01</v>
      </c>
      <c r="G569" s="147"/>
      <c r="H569" s="140">
        <v>0</v>
      </c>
      <c r="I569" s="140">
        <v>0</v>
      </c>
      <c r="J569" s="215">
        <v>0</v>
      </c>
      <c r="K569" s="195">
        <v>0</v>
      </c>
      <c r="L569" s="195">
        <f t="shared" si="162"/>
        <v>0</v>
      </c>
    </row>
    <row r="570" spans="1:12" x14ac:dyDescent="0.25">
      <c r="A570" s="146"/>
      <c r="B570" s="146"/>
      <c r="C570" s="141"/>
      <c r="D570" s="141"/>
      <c r="E570" s="141"/>
      <c r="F570" s="140"/>
      <c r="G570" s="147"/>
      <c r="H570" s="140"/>
      <c r="I570" s="140"/>
      <c r="J570" s="215"/>
      <c r="K570" s="195"/>
      <c r="L570" s="195"/>
    </row>
    <row r="571" spans="1:12" ht="13.8" x14ac:dyDescent="0.25">
      <c r="A571" s="202" t="s">
        <v>419</v>
      </c>
      <c r="B571" s="202"/>
      <c r="C571" s="202"/>
      <c r="D571" s="202"/>
      <c r="E571" s="202"/>
      <c r="F571" s="219">
        <f t="shared" ref="F571:G571" si="196">F576</f>
        <v>47050.35</v>
      </c>
      <c r="G571" s="219">
        <f t="shared" si="196"/>
        <v>0</v>
      </c>
      <c r="H571" s="219">
        <f>H576</f>
        <v>24500</v>
      </c>
      <c r="I571" s="219">
        <f>I576</f>
        <v>24500</v>
      </c>
      <c r="J571" s="219">
        <f t="shared" ref="J571" si="197">J576</f>
        <v>19136.48</v>
      </c>
      <c r="K571" s="219">
        <f t="shared" si="179"/>
        <v>78.108081632653054</v>
      </c>
      <c r="L571" s="219">
        <f t="shared" ref="L571:L633" si="198">(J571/F571)*100</f>
        <v>40.672343563862967</v>
      </c>
    </row>
    <row r="572" spans="1:12" ht="13.8" x14ac:dyDescent="0.25">
      <c r="A572" s="202"/>
      <c r="B572" s="202" t="s">
        <v>420</v>
      </c>
      <c r="C572" s="202"/>
      <c r="D572" s="202"/>
      <c r="E572" s="202"/>
      <c r="F572" s="219"/>
      <c r="G572" s="232"/>
      <c r="H572" s="219"/>
      <c r="I572" s="219"/>
      <c r="J572" s="243"/>
      <c r="K572" s="243"/>
      <c r="L572" s="243"/>
    </row>
    <row r="573" spans="1:12" ht="13.8" x14ac:dyDescent="0.25">
      <c r="A573" s="204" t="s">
        <v>398</v>
      </c>
      <c r="B573" s="204"/>
      <c r="C573" s="204"/>
      <c r="D573" s="204"/>
      <c r="E573" s="204"/>
      <c r="F573" s="220"/>
      <c r="G573" s="233"/>
      <c r="H573" s="220"/>
      <c r="I573" s="220"/>
      <c r="J573" s="234"/>
      <c r="K573" s="234"/>
      <c r="L573" s="234"/>
    </row>
    <row r="574" spans="1:12" ht="13.8" x14ac:dyDescent="0.25">
      <c r="A574" s="235" t="s">
        <v>421</v>
      </c>
      <c r="B574" s="235"/>
      <c r="C574" s="235"/>
      <c r="D574" s="235"/>
      <c r="E574" s="235"/>
      <c r="F574" s="237"/>
      <c r="G574" s="236"/>
      <c r="H574" s="237"/>
      <c r="I574" s="237"/>
      <c r="J574" s="238"/>
      <c r="K574" s="238"/>
      <c r="L574" s="238"/>
    </row>
    <row r="575" spans="1:12" ht="13.8" x14ac:dyDescent="0.25">
      <c r="A575" s="211" t="s">
        <v>422</v>
      </c>
      <c r="B575" s="211"/>
      <c r="C575" s="211"/>
      <c r="D575" s="211"/>
      <c r="E575" s="211"/>
      <c r="F575" s="218"/>
      <c r="G575" s="239"/>
      <c r="H575" s="218"/>
      <c r="I575" s="218"/>
      <c r="J575" s="240"/>
      <c r="K575" s="240"/>
      <c r="L575" s="240"/>
    </row>
    <row r="576" spans="1:12" ht="13.8" x14ac:dyDescent="0.25">
      <c r="A576" s="211"/>
      <c r="B576" s="211" t="s">
        <v>423</v>
      </c>
      <c r="C576" s="211"/>
      <c r="D576" s="211"/>
      <c r="E576" s="211"/>
      <c r="F576" s="218">
        <f t="shared" ref="F576:G576" si="199">F578</f>
        <v>47050.35</v>
      </c>
      <c r="G576" s="218">
        <f t="shared" si="199"/>
        <v>0</v>
      </c>
      <c r="H576" s="218">
        <f>H578</f>
        <v>24500</v>
      </c>
      <c r="I576" s="218">
        <f>I578</f>
        <v>24500</v>
      </c>
      <c r="J576" s="218">
        <f t="shared" ref="J576" si="200">J578</f>
        <v>19136.48</v>
      </c>
      <c r="K576" s="218">
        <f t="shared" si="179"/>
        <v>78.108081632653054</v>
      </c>
      <c r="L576" s="218">
        <f t="shared" si="198"/>
        <v>40.672343563862967</v>
      </c>
    </row>
    <row r="577" spans="1:12" ht="13.8" x14ac:dyDescent="0.25">
      <c r="A577" s="35"/>
      <c r="B577" s="35"/>
      <c r="C577" s="35"/>
      <c r="D577" s="35"/>
      <c r="E577" s="35"/>
      <c r="F577" s="36"/>
      <c r="G577" s="244"/>
      <c r="H577" s="36"/>
      <c r="I577" s="36"/>
      <c r="J577" s="245"/>
      <c r="K577" s="195"/>
      <c r="L577" s="195"/>
    </row>
    <row r="578" spans="1:12" x14ac:dyDescent="0.25">
      <c r="A578" s="30">
        <v>42</v>
      </c>
      <c r="B578" s="30" t="s">
        <v>148</v>
      </c>
      <c r="C578" s="30"/>
      <c r="D578" s="30"/>
      <c r="E578" s="30"/>
      <c r="F578" s="37">
        <f t="shared" ref="F578:J578" si="201">F579</f>
        <v>47050.35</v>
      </c>
      <c r="G578" s="37">
        <f t="shared" si="201"/>
        <v>0</v>
      </c>
      <c r="H578" s="37">
        <f t="shared" si="201"/>
        <v>24500</v>
      </c>
      <c r="I578" s="37">
        <f t="shared" si="201"/>
        <v>24500</v>
      </c>
      <c r="J578" s="37">
        <f t="shared" si="201"/>
        <v>19136.48</v>
      </c>
      <c r="K578" s="195">
        <f t="shared" si="179"/>
        <v>78.108081632653054</v>
      </c>
      <c r="L578" s="195">
        <f t="shared" si="198"/>
        <v>40.672343563862967</v>
      </c>
    </row>
    <row r="579" spans="1:12" x14ac:dyDescent="0.25">
      <c r="A579" s="30">
        <v>421</v>
      </c>
      <c r="B579" s="30" t="s">
        <v>84</v>
      </c>
      <c r="C579" s="30"/>
      <c r="D579" s="30"/>
      <c r="E579" s="30"/>
      <c r="F579" s="37">
        <f t="shared" ref="F579:G579" si="202">SUM(F580:F581)</f>
        <v>47050.35</v>
      </c>
      <c r="G579" s="37">
        <f t="shared" si="202"/>
        <v>0</v>
      </c>
      <c r="H579" s="37">
        <f>SUM(H580:H581)</f>
        <v>24500</v>
      </c>
      <c r="I579" s="37">
        <f>SUM(I580:I581)</f>
        <v>24500</v>
      </c>
      <c r="J579" s="37">
        <f t="shared" ref="J579" si="203">SUM(J580:J581)</f>
        <v>19136.48</v>
      </c>
      <c r="K579" s="195">
        <f t="shared" si="179"/>
        <v>78.108081632653054</v>
      </c>
      <c r="L579" s="195">
        <f t="shared" si="198"/>
        <v>40.672343563862967</v>
      </c>
    </row>
    <row r="580" spans="1:12" x14ac:dyDescent="0.25">
      <c r="A580" s="29">
        <v>4214</v>
      </c>
      <c r="B580" s="29" t="s">
        <v>111</v>
      </c>
      <c r="C580" s="29"/>
      <c r="D580" s="29"/>
      <c r="E580" s="29"/>
      <c r="F580" s="140">
        <v>30133.55</v>
      </c>
      <c r="G580" s="38"/>
      <c r="H580" s="38">
        <v>20000</v>
      </c>
      <c r="I580" s="38">
        <v>20000</v>
      </c>
      <c r="J580" s="215">
        <v>15722.65</v>
      </c>
      <c r="K580" s="195">
        <f t="shared" si="179"/>
        <v>78.613250000000008</v>
      </c>
      <c r="L580" s="195">
        <f t="shared" si="198"/>
        <v>52.176560677384508</v>
      </c>
    </row>
    <row r="581" spans="1:12" ht="13.8" x14ac:dyDescent="0.25">
      <c r="A581" s="29">
        <v>4214</v>
      </c>
      <c r="B581" s="141" t="s">
        <v>625</v>
      </c>
      <c r="C581" s="29"/>
      <c r="D581" s="29"/>
      <c r="E581" s="29"/>
      <c r="F581" s="38">
        <v>16916.8</v>
      </c>
      <c r="G581" s="36"/>
      <c r="H581" s="38">
        <v>4500</v>
      </c>
      <c r="I581" s="38">
        <v>4500</v>
      </c>
      <c r="J581" s="140">
        <v>3413.83</v>
      </c>
      <c r="K581" s="195">
        <f t="shared" si="179"/>
        <v>75.862888888888889</v>
      </c>
      <c r="L581" s="195">
        <v>0</v>
      </c>
    </row>
    <row r="582" spans="1:12" ht="13.8" x14ac:dyDescent="0.25">
      <c r="A582" s="29"/>
      <c r="B582" s="141"/>
      <c r="C582" s="29"/>
      <c r="D582" s="29"/>
      <c r="E582" s="29"/>
      <c r="F582" s="38"/>
      <c r="G582" s="36"/>
      <c r="H582" s="38"/>
      <c r="I582" s="38"/>
      <c r="J582" s="140"/>
      <c r="K582" s="195"/>
      <c r="L582" s="195"/>
    </row>
    <row r="583" spans="1:12" ht="13.8" x14ac:dyDescent="0.25">
      <c r="A583" s="29"/>
      <c r="B583" s="141"/>
      <c r="C583" s="29"/>
      <c r="D583" s="29"/>
      <c r="E583" s="29"/>
      <c r="F583" s="38"/>
      <c r="G583" s="36"/>
      <c r="H583" s="38"/>
      <c r="I583" s="38"/>
      <c r="J583" s="140"/>
      <c r="K583" s="195"/>
      <c r="L583" s="195"/>
    </row>
    <row r="584" spans="1:12" ht="13.8" x14ac:dyDescent="0.25">
      <c r="A584" s="202" t="s">
        <v>424</v>
      </c>
      <c r="B584" s="202"/>
      <c r="C584" s="202"/>
      <c r="D584" s="202"/>
      <c r="E584" s="202"/>
      <c r="F584" s="219">
        <f t="shared" ref="F584:G584" si="204">F587+F598+F603+F609</f>
        <v>215214.23</v>
      </c>
      <c r="G584" s="219">
        <f t="shared" si="204"/>
        <v>0</v>
      </c>
      <c r="H584" s="219">
        <f>H587+H598+H603+H609</f>
        <v>333800</v>
      </c>
      <c r="I584" s="219">
        <f>I587+I598+I603+I609</f>
        <v>333800</v>
      </c>
      <c r="J584" s="219">
        <f>J587+J598+J603+J609</f>
        <v>328834.62</v>
      </c>
      <c r="K584" s="219">
        <f t="shared" si="179"/>
        <v>98.512468544038342</v>
      </c>
      <c r="L584" s="219">
        <f t="shared" si="198"/>
        <v>152.79408801174529</v>
      </c>
    </row>
    <row r="585" spans="1:12" ht="13.8" x14ac:dyDescent="0.25">
      <c r="A585" s="204" t="s">
        <v>425</v>
      </c>
      <c r="B585" s="204"/>
      <c r="C585" s="204"/>
      <c r="D585" s="204"/>
      <c r="E585" s="204"/>
      <c r="F585" s="220"/>
      <c r="G585" s="233"/>
      <c r="H585" s="220"/>
      <c r="I585" s="220"/>
      <c r="J585" s="234"/>
      <c r="K585" s="234"/>
      <c r="L585" s="234"/>
    </row>
    <row r="586" spans="1:12" ht="13.8" x14ac:dyDescent="0.25">
      <c r="A586" s="235" t="s">
        <v>421</v>
      </c>
      <c r="B586" s="235"/>
      <c r="C586" s="235"/>
      <c r="D586" s="235"/>
      <c r="E586" s="235"/>
      <c r="F586" s="237"/>
      <c r="G586" s="236"/>
      <c r="H586" s="237"/>
      <c r="I586" s="237"/>
      <c r="J586" s="238"/>
      <c r="K586" s="238"/>
      <c r="L586" s="238"/>
    </row>
    <row r="587" spans="1:12" ht="13.8" x14ac:dyDescent="0.25">
      <c r="A587" s="211" t="s">
        <v>426</v>
      </c>
      <c r="B587" s="211"/>
      <c r="C587" s="211"/>
      <c r="D587" s="211"/>
      <c r="E587" s="211"/>
      <c r="F587" s="218">
        <f t="shared" ref="F587:G587" si="205">F589+F594</f>
        <v>24270.48</v>
      </c>
      <c r="G587" s="218">
        <f t="shared" si="205"/>
        <v>0</v>
      </c>
      <c r="H587" s="218">
        <f>H589+H594</f>
        <v>39300</v>
      </c>
      <c r="I587" s="218">
        <f>I589+I594</f>
        <v>39300</v>
      </c>
      <c r="J587" s="218">
        <f>J589+J594</f>
        <v>34941.919999999998</v>
      </c>
      <c r="K587" s="218">
        <f t="shared" si="179"/>
        <v>88.910737913486003</v>
      </c>
      <c r="L587" s="218">
        <f t="shared" si="198"/>
        <v>143.96880490208682</v>
      </c>
    </row>
    <row r="588" spans="1:12" ht="13.8" x14ac:dyDescent="0.25">
      <c r="A588" s="29"/>
      <c r="B588" s="141"/>
      <c r="C588" s="29"/>
      <c r="D588" s="29"/>
      <c r="E588" s="29"/>
      <c r="F588" s="38"/>
      <c r="G588" s="36"/>
      <c r="H588" s="38"/>
      <c r="I588" s="38"/>
      <c r="J588" s="140"/>
      <c r="K588" s="195"/>
      <c r="L588" s="195"/>
    </row>
    <row r="589" spans="1:12" x14ac:dyDescent="0.25">
      <c r="A589" s="30">
        <v>32</v>
      </c>
      <c r="B589" s="30" t="s">
        <v>8</v>
      </c>
      <c r="C589" s="30"/>
      <c r="D589" s="30"/>
      <c r="E589" s="30"/>
      <c r="F589" s="37">
        <f t="shared" ref="F589:G589" si="206">F590</f>
        <v>20270.48</v>
      </c>
      <c r="G589" s="37">
        <f t="shared" si="206"/>
        <v>0</v>
      </c>
      <c r="H589" s="37">
        <f>H590</f>
        <v>27300</v>
      </c>
      <c r="I589" s="37">
        <f>I590</f>
        <v>27300</v>
      </c>
      <c r="J589" s="37">
        <f>J590</f>
        <v>22941.919999999998</v>
      </c>
      <c r="K589" s="195">
        <f t="shared" si="179"/>
        <v>84.036336996336985</v>
      </c>
      <c r="L589" s="195">
        <f t="shared" si="198"/>
        <v>113.17896764161479</v>
      </c>
    </row>
    <row r="590" spans="1:12" x14ac:dyDescent="0.25">
      <c r="A590" s="30">
        <v>323</v>
      </c>
      <c r="B590" s="30" t="s">
        <v>80</v>
      </c>
      <c r="C590" s="30"/>
      <c r="D590" s="30"/>
      <c r="E590" s="30"/>
      <c r="F590" s="37">
        <f t="shared" ref="F590:G590" si="207">SUM(F591:F592)</f>
        <v>20270.48</v>
      </c>
      <c r="G590" s="37">
        <f t="shared" si="207"/>
        <v>0</v>
      </c>
      <c r="H590" s="37">
        <f>SUM(H591:H593)</f>
        <v>27300</v>
      </c>
      <c r="I590" s="37">
        <f>SUM(I591:I593)</f>
        <v>27300</v>
      </c>
      <c r="J590" s="37">
        <f>SUM(J591:J593)</f>
        <v>22941.919999999998</v>
      </c>
      <c r="K590" s="195">
        <f t="shared" si="179"/>
        <v>84.036336996336985</v>
      </c>
      <c r="L590" s="195">
        <f t="shared" si="198"/>
        <v>113.17896764161479</v>
      </c>
    </row>
    <row r="591" spans="1:12" ht="13.8" x14ac:dyDescent="0.25">
      <c r="A591" s="29">
        <v>3233</v>
      </c>
      <c r="B591" s="141" t="s">
        <v>427</v>
      </c>
      <c r="C591" s="29"/>
      <c r="D591" s="29"/>
      <c r="E591" s="29"/>
      <c r="F591" s="38">
        <v>0</v>
      </c>
      <c r="G591" s="36"/>
      <c r="H591" s="38">
        <v>1300</v>
      </c>
      <c r="I591" s="38">
        <v>1300</v>
      </c>
      <c r="J591" s="140">
        <v>1228.8800000000001</v>
      </c>
      <c r="K591" s="195">
        <f t="shared" si="179"/>
        <v>94.529230769230779</v>
      </c>
      <c r="L591" s="195">
        <v>0</v>
      </c>
    </row>
    <row r="592" spans="1:12" ht="13.8" x14ac:dyDescent="0.25">
      <c r="A592" s="29">
        <v>3234</v>
      </c>
      <c r="B592" s="141" t="s">
        <v>428</v>
      </c>
      <c r="C592" s="29"/>
      <c r="D592" s="29"/>
      <c r="E592" s="29"/>
      <c r="F592" s="38">
        <v>20270.48</v>
      </c>
      <c r="G592" s="36"/>
      <c r="H592" s="38">
        <v>20000</v>
      </c>
      <c r="I592" s="38">
        <v>20000</v>
      </c>
      <c r="J592" s="140">
        <v>20089.71</v>
      </c>
      <c r="K592" s="195">
        <f t="shared" si="179"/>
        <v>100.44855</v>
      </c>
      <c r="L592" s="195">
        <f t="shared" si="198"/>
        <v>99.108210560381409</v>
      </c>
    </row>
    <row r="593" spans="1:12" ht="13.8" x14ac:dyDescent="0.25">
      <c r="A593" s="28">
        <v>3239</v>
      </c>
      <c r="B593" s="146" t="s">
        <v>519</v>
      </c>
      <c r="C593" s="29"/>
      <c r="D593" s="29"/>
      <c r="E593" s="29"/>
      <c r="F593" s="38">
        <v>0</v>
      </c>
      <c r="G593" s="36"/>
      <c r="H593" s="38">
        <v>6000</v>
      </c>
      <c r="I593" s="38">
        <v>6000</v>
      </c>
      <c r="J593" s="140">
        <v>1623.33</v>
      </c>
      <c r="K593" s="195">
        <f t="shared" ref="K593:K656" si="208">(J593/I593)*100</f>
        <v>27.055499999999999</v>
      </c>
      <c r="L593" s="195">
        <v>0</v>
      </c>
    </row>
    <row r="594" spans="1:12" x14ac:dyDescent="0.25">
      <c r="A594" s="26">
        <v>36</v>
      </c>
      <c r="B594" s="26" t="s">
        <v>115</v>
      </c>
      <c r="C594" s="30"/>
      <c r="D594" s="30"/>
      <c r="E594" s="30"/>
      <c r="F594" s="37">
        <f t="shared" ref="F594:G594" si="209">F595</f>
        <v>4000</v>
      </c>
      <c r="G594" s="37">
        <f t="shared" si="209"/>
        <v>0</v>
      </c>
      <c r="H594" s="37">
        <f>H595</f>
        <v>12000</v>
      </c>
      <c r="I594" s="37">
        <f>I595</f>
        <v>12000</v>
      </c>
      <c r="J594" s="37">
        <f t="shared" ref="J594:J595" si="210">J595</f>
        <v>12000</v>
      </c>
      <c r="K594" s="195">
        <f t="shared" si="208"/>
        <v>100</v>
      </c>
      <c r="L594" s="195">
        <f t="shared" si="198"/>
        <v>300</v>
      </c>
    </row>
    <row r="595" spans="1:12" x14ac:dyDescent="0.25">
      <c r="A595" s="26">
        <v>363</v>
      </c>
      <c r="B595" s="26" t="s">
        <v>115</v>
      </c>
      <c r="C595" s="30"/>
      <c r="D595" s="30"/>
      <c r="E595" s="30"/>
      <c r="F595" s="37">
        <f t="shared" ref="F595:G595" si="211">F596</f>
        <v>4000</v>
      </c>
      <c r="G595" s="37">
        <f t="shared" si="211"/>
        <v>0</v>
      </c>
      <c r="H595" s="37">
        <f>H596</f>
        <v>12000</v>
      </c>
      <c r="I595" s="37">
        <f>I596</f>
        <v>12000</v>
      </c>
      <c r="J595" s="37">
        <f t="shared" si="210"/>
        <v>12000</v>
      </c>
      <c r="K595" s="195">
        <f t="shared" si="208"/>
        <v>100</v>
      </c>
      <c r="L595" s="195">
        <f t="shared" si="198"/>
        <v>300</v>
      </c>
    </row>
    <row r="596" spans="1:12" ht="13.8" x14ac:dyDescent="0.25">
      <c r="A596" s="28">
        <v>3631</v>
      </c>
      <c r="B596" s="146" t="s">
        <v>429</v>
      </c>
      <c r="C596" s="29"/>
      <c r="D596" s="29"/>
      <c r="E596" s="29"/>
      <c r="F596" s="38">
        <v>4000</v>
      </c>
      <c r="G596" s="36"/>
      <c r="H596" s="38">
        <v>12000</v>
      </c>
      <c r="I596" s="38">
        <v>12000</v>
      </c>
      <c r="J596" s="140">
        <v>12000</v>
      </c>
      <c r="K596" s="195">
        <f t="shared" si="208"/>
        <v>100</v>
      </c>
      <c r="L596" s="195">
        <f t="shared" si="198"/>
        <v>300</v>
      </c>
    </row>
    <row r="597" spans="1:12" ht="13.8" x14ac:dyDescent="0.25">
      <c r="A597" s="28"/>
      <c r="B597" s="146"/>
      <c r="C597" s="29"/>
      <c r="D597" s="29"/>
      <c r="E597" s="29"/>
      <c r="F597" s="38"/>
      <c r="G597" s="36"/>
      <c r="H597" s="38"/>
      <c r="I597" s="38"/>
      <c r="J597" s="140"/>
      <c r="K597" s="195"/>
      <c r="L597" s="195"/>
    </row>
    <row r="598" spans="1:12" ht="13.8" x14ac:dyDescent="0.25">
      <c r="A598" s="211" t="s">
        <v>430</v>
      </c>
      <c r="B598" s="211"/>
      <c r="C598" s="211"/>
      <c r="D598" s="211"/>
      <c r="E598" s="211"/>
      <c r="F598" s="218">
        <f t="shared" ref="F598:G600" si="212">F599</f>
        <v>185125</v>
      </c>
      <c r="G598" s="218">
        <f t="shared" si="212"/>
        <v>0</v>
      </c>
      <c r="H598" s="218">
        <f t="shared" ref="H598:I600" si="213">H599</f>
        <v>120000</v>
      </c>
      <c r="I598" s="218">
        <f t="shared" si="213"/>
        <v>120000</v>
      </c>
      <c r="J598" s="218">
        <f t="shared" ref="J598:J600" si="214">J599</f>
        <v>119875</v>
      </c>
      <c r="K598" s="218">
        <f t="shared" si="208"/>
        <v>99.895833333333329</v>
      </c>
      <c r="L598" s="218">
        <f t="shared" si="198"/>
        <v>64.753544902093182</v>
      </c>
    </row>
    <row r="599" spans="1:12" x14ac:dyDescent="0.25">
      <c r="A599" s="26">
        <v>42</v>
      </c>
      <c r="B599" s="26" t="s">
        <v>410</v>
      </c>
      <c r="C599" s="30"/>
      <c r="D599" s="30"/>
      <c r="E599" s="30"/>
      <c r="F599" s="37">
        <f t="shared" si="212"/>
        <v>185125</v>
      </c>
      <c r="G599" s="37">
        <f t="shared" si="212"/>
        <v>0</v>
      </c>
      <c r="H599" s="37">
        <f t="shared" si="213"/>
        <v>120000</v>
      </c>
      <c r="I599" s="37">
        <f t="shared" si="213"/>
        <v>120000</v>
      </c>
      <c r="J599" s="37">
        <f t="shared" si="214"/>
        <v>119875</v>
      </c>
      <c r="K599" s="195">
        <f t="shared" si="208"/>
        <v>99.895833333333329</v>
      </c>
      <c r="L599" s="195">
        <f t="shared" si="198"/>
        <v>64.753544902093182</v>
      </c>
    </row>
    <row r="600" spans="1:12" x14ac:dyDescent="0.25">
      <c r="A600" s="26">
        <v>421</v>
      </c>
      <c r="B600" s="26" t="s">
        <v>84</v>
      </c>
      <c r="C600" s="30"/>
      <c r="D600" s="30"/>
      <c r="E600" s="30"/>
      <c r="F600" s="37">
        <f t="shared" si="212"/>
        <v>185125</v>
      </c>
      <c r="G600" s="37">
        <f t="shared" si="212"/>
        <v>0</v>
      </c>
      <c r="H600" s="37">
        <f t="shared" si="213"/>
        <v>120000</v>
      </c>
      <c r="I600" s="37">
        <f t="shared" si="213"/>
        <v>120000</v>
      </c>
      <c r="J600" s="37">
        <f t="shared" si="214"/>
        <v>119875</v>
      </c>
      <c r="K600" s="195">
        <f t="shared" si="208"/>
        <v>99.895833333333329</v>
      </c>
      <c r="L600" s="195">
        <f t="shared" si="198"/>
        <v>64.753544902093182</v>
      </c>
    </row>
    <row r="601" spans="1:12" ht="13.8" x14ac:dyDescent="0.25">
      <c r="A601" s="146">
        <v>4214</v>
      </c>
      <c r="B601" s="146" t="s">
        <v>304</v>
      </c>
      <c r="C601" s="141"/>
      <c r="D601" s="141"/>
      <c r="E601" s="141"/>
      <c r="F601" s="140">
        <v>185125</v>
      </c>
      <c r="G601" s="244"/>
      <c r="H601" s="140">
        <v>120000</v>
      </c>
      <c r="I601" s="140">
        <v>120000</v>
      </c>
      <c r="J601" s="140">
        <v>119875</v>
      </c>
      <c r="K601" s="195">
        <f t="shared" si="208"/>
        <v>99.895833333333329</v>
      </c>
      <c r="L601" s="195">
        <f t="shared" si="198"/>
        <v>64.753544902093182</v>
      </c>
    </row>
    <row r="602" spans="1:12" ht="13.8" x14ac:dyDescent="0.25">
      <c r="A602" s="146"/>
      <c r="B602" s="146"/>
      <c r="C602" s="141"/>
      <c r="D602" s="141"/>
      <c r="E602" s="141"/>
      <c r="F602" s="140"/>
      <c r="G602" s="244"/>
      <c r="H602" s="140"/>
      <c r="I602" s="140"/>
      <c r="J602" s="140"/>
      <c r="K602" s="195"/>
      <c r="L602" s="195"/>
    </row>
    <row r="603" spans="1:12" ht="13.8" x14ac:dyDescent="0.25">
      <c r="A603" s="211" t="s">
        <v>431</v>
      </c>
      <c r="B603" s="211"/>
      <c r="C603" s="211"/>
      <c r="D603" s="211"/>
      <c r="E603" s="211"/>
      <c r="F603" s="218">
        <f t="shared" ref="F603:G603" si="215">F604</f>
        <v>5818.75</v>
      </c>
      <c r="G603" s="218">
        <f t="shared" si="215"/>
        <v>0</v>
      </c>
      <c r="H603" s="218">
        <f>H604</f>
        <v>109500</v>
      </c>
      <c r="I603" s="218">
        <f>I604</f>
        <v>109500</v>
      </c>
      <c r="J603" s="218">
        <f t="shared" ref="J603" si="216">J604</f>
        <v>109348.5</v>
      </c>
      <c r="K603" s="218">
        <f t="shared" si="208"/>
        <v>99.861643835616448</v>
      </c>
      <c r="L603" s="218">
        <f t="shared" si="198"/>
        <v>1879.2438238453276</v>
      </c>
    </row>
    <row r="604" spans="1:12" x14ac:dyDescent="0.25">
      <c r="A604" s="26">
        <v>422</v>
      </c>
      <c r="B604" s="26" t="s">
        <v>85</v>
      </c>
      <c r="C604" s="30"/>
      <c r="D604" s="30"/>
      <c r="E604" s="30"/>
      <c r="F604" s="37">
        <f t="shared" ref="F604:G604" si="217">SUM(F605:F607)</f>
        <v>5818.75</v>
      </c>
      <c r="G604" s="37">
        <f t="shared" si="217"/>
        <v>0</v>
      </c>
      <c r="H604" s="37">
        <f>SUM(H605:H607)</f>
        <v>109500</v>
      </c>
      <c r="I604" s="37">
        <f>SUM(I605:I607)</f>
        <v>109500</v>
      </c>
      <c r="J604" s="37">
        <f t="shared" ref="J604" si="218">SUM(J605:J607)</f>
        <v>109348.5</v>
      </c>
      <c r="K604" s="195">
        <f t="shared" si="208"/>
        <v>99.861643835616448</v>
      </c>
      <c r="L604" s="195">
        <f t="shared" si="198"/>
        <v>1879.2438238453276</v>
      </c>
    </row>
    <row r="605" spans="1:12" ht="13.8" x14ac:dyDescent="0.25">
      <c r="A605" s="28">
        <v>4223</v>
      </c>
      <c r="B605" s="146" t="s">
        <v>137</v>
      </c>
      <c r="C605" s="141"/>
      <c r="D605" s="141"/>
      <c r="E605" s="141"/>
      <c r="F605" s="140">
        <v>5818.75</v>
      </c>
      <c r="G605" s="244"/>
      <c r="H605" s="38">
        <v>9500</v>
      </c>
      <c r="I605" s="38">
        <v>9500</v>
      </c>
      <c r="J605" s="140">
        <v>9361</v>
      </c>
      <c r="K605" s="195">
        <f t="shared" si="208"/>
        <v>98.536842105263162</v>
      </c>
      <c r="L605" s="195">
        <f t="shared" si="198"/>
        <v>160.87647690655209</v>
      </c>
    </row>
    <row r="606" spans="1:12" ht="13.8" x14ac:dyDescent="0.25">
      <c r="A606" s="28">
        <v>4223</v>
      </c>
      <c r="B606" s="146" t="s">
        <v>432</v>
      </c>
      <c r="C606" s="141"/>
      <c r="D606" s="141"/>
      <c r="E606" s="141"/>
      <c r="F606" s="140">
        <v>0</v>
      </c>
      <c r="G606" s="244"/>
      <c r="H606" s="38">
        <v>0</v>
      </c>
      <c r="I606" s="38">
        <v>0</v>
      </c>
      <c r="J606" s="140">
        <v>0</v>
      </c>
      <c r="K606" s="195">
        <v>0</v>
      </c>
      <c r="L606" s="195">
        <v>0</v>
      </c>
    </row>
    <row r="607" spans="1:12" ht="13.8" x14ac:dyDescent="0.25">
      <c r="A607" s="28">
        <v>4223</v>
      </c>
      <c r="B607" s="146" t="s">
        <v>433</v>
      </c>
      <c r="C607" s="141"/>
      <c r="D607" s="141"/>
      <c r="E607" s="141"/>
      <c r="F607" s="140">
        <v>0</v>
      </c>
      <c r="G607" s="244"/>
      <c r="H607" s="38">
        <v>100000</v>
      </c>
      <c r="I607" s="38">
        <v>100000</v>
      </c>
      <c r="J607" s="140">
        <v>99987.5</v>
      </c>
      <c r="K607" s="195">
        <f t="shared" si="208"/>
        <v>99.987499999999997</v>
      </c>
      <c r="L607" s="195">
        <v>0</v>
      </c>
    </row>
    <row r="608" spans="1:12" ht="13.8" x14ac:dyDescent="0.25">
      <c r="A608" s="28"/>
      <c r="B608" s="146"/>
      <c r="C608" s="141"/>
      <c r="D608" s="141"/>
      <c r="E608" s="141"/>
      <c r="F608" s="140"/>
      <c r="G608" s="244"/>
      <c r="H608" s="38"/>
      <c r="I608" s="38"/>
      <c r="J608" s="140"/>
      <c r="K608" s="195"/>
      <c r="L608" s="195"/>
    </row>
    <row r="609" spans="1:12" ht="13.8" x14ac:dyDescent="0.25">
      <c r="A609" s="211" t="s">
        <v>434</v>
      </c>
      <c r="B609" s="211"/>
      <c r="C609" s="211"/>
      <c r="D609" s="211"/>
      <c r="E609" s="211"/>
      <c r="F609" s="218">
        <v>0</v>
      </c>
      <c r="G609" s="218"/>
      <c r="H609" s="218">
        <f>H610</f>
        <v>65000</v>
      </c>
      <c r="I609" s="218">
        <f>I610</f>
        <v>65000</v>
      </c>
      <c r="J609" s="218">
        <f t="shared" ref="J609:J610" si="219">J610</f>
        <v>64669.2</v>
      </c>
      <c r="K609" s="218">
        <f t="shared" si="208"/>
        <v>99.491076923076918</v>
      </c>
      <c r="L609" s="218">
        <v>0</v>
      </c>
    </row>
    <row r="610" spans="1:12" ht="13.8" x14ac:dyDescent="0.25">
      <c r="A610" s="26">
        <v>425</v>
      </c>
      <c r="B610" s="26" t="s">
        <v>435</v>
      </c>
      <c r="C610" s="30"/>
      <c r="D610" s="30"/>
      <c r="E610" s="30"/>
      <c r="F610" s="37">
        <v>0</v>
      </c>
      <c r="G610" s="36"/>
      <c r="H610" s="37">
        <f>H611</f>
        <v>65000</v>
      </c>
      <c r="I610" s="37">
        <f>I611</f>
        <v>65000</v>
      </c>
      <c r="J610" s="37">
        <f t="shared" si="219"/>
        <v>64669.2</v>
      </c>
      <c r="K610" s="195">
        <f t="shared" si="208"/>
        <v>99.491076923076918</v>
      </c>
      <c r="L610" s="195">
        <v>0</v>
      </c>
    </row>
    <row r="611" spans="1:12" ht="13.8" x14ac:dyDescent="0.25">
      <c r="A611" s="28">
        <v>4251</v>
      </c>
      <c r="B611" s="146" t="s">
        <v>436</v>
      </c>
      <c r="C611" s="141"/>
      <c r="D611" s="141"/>
      <c r="E611" s="141"/>
      <c r="F611" s="140">
        <v>0</v>
      </c>
      <c r="G611" s="244"/>
      <c r="H611" s="38">
        <v>65000</v>
      </c>
      <c r="I611" s="38">
        <v>65000</v>
      </c>
      <c r="J611" s="140">
        <v>64669.2</v>
      </c>
      <c r="K611" s="195">
        <f t="shared" si="208"/>
        <v>99.491076923076918</v>
      </c>
      <c r="L611" s="195">
        <v>0</v>
      </c>
    </row>
    <row r="612" spans="1:12" ht="13.8" x14ac:dyDescent="0.25">
      <c r="A612" s="28"/>
      <c r="B612" s="146"/>
      <c r="C612" s="141"/>
      <c r="D612" s="141"/>
      <c r="E612" s="141"/>
      <c r="F612" s="140"/>
      <c r="G612" s="244"/>
      <c r="H612" s="38"/>
      <c r="I612" s="38"/>
      <c r="J612" s="140"/>
      <c r="K612" s="195"/>
      <c r="L612" s="195"/>
    </row>
    <row r="613" spans="1:12" ht="13.8" x14ac:dyDescent="0.25">
      <c r="A613" s="28"/>
      <c r="B613" s="146"/>
      <c r="C613" s="141"/>
      <c r="D613" s="141"/>
      <c r="E613" s="141"/>
      <c r="F613" s="140"/>
      <c r="G613" s="244"/>
      <c r="H613" s="38"/>
      <c r="I613" s="38"/>
      <c r="J613" s="140"/>
      <c r="K613" s="195"/>
      <c r="L613" s="195"/>
    </row>
    <row r="614" spans="1:12" ht="13.8" x14ac:dyDescent="0.25">
      <c r="A614" s="202" t="s">
        <v>437</v>
      </c>
      <c r="B614" s="202"/>
      <c r="C614" s="202"/>
      <c r="D614" s="202"/>
      <c r="E614" s="202"/>
      <c r="F614" s="219">
        <f t="shared" ref="F614:G614" si="220">F617</f>
        <v>45199.16</v>
      </c>
      <c r="G614" s="219">
        <f t="shared" si="220"/>
        <v>0</v>
      </c>
      <c r="H614" s="219">
        <f>H617</f>
        <v>58200</v>
      </c>
      <c r="I614" s="219">
        <f>I617</f>
        <v>58200</v>
      </c>
      <c r="J614" s="219">
        <f t="shared" ref="J614" si="221">J617</f>
        <v>57145.1</v>
      </c>
      <c r="K614" s="219">
        <f t="shared" si="208"/>
        <v>98.187457044673536</v>
      </c>
      <c r="L614" s="219">
        <f t="shared" si="198"/>
        <v>126.42956196531085</v>
      </c>
    </row>
    <row r="615" spans="1:12" ht="13.8" x14ac:dyDescent="0.25">
      <c r="A615" s="204" t="s">
        <v>425</v>
      </c>
      <c r="B615" s="204"/>
      <c r="C615" s="204"/>
      <c r="D615" s="204"/>
      <c r="E615" s="204"/>
      <c r="F615" s="220"/>
      <c r="G615" s="233"/>
      <c r="H615" s="220"/>
      <c r="I615" s="220"/>
      <c r="J615" s="246"/>
      <c r="K615" s="246"/>
      <c r="L615" s="246"/>
    </row>
    <row r="616" spans="1:12" ht="13.8" x14ac:dyDescent="0.25">
      <c r="A616" s="235" t="s">
        <v>346</v>
      </c>
      <c r="B616" s="235"/>
      <c r="C616" s="235"/>
      <c r="D616" s="235"/>
      <c r="E616" s="235"/>
      <c r="F616" s="237"/>
      <c r="G616" s="236"/>
      <c r="H616" s="237"/>
      <c r="I616" s="237"/>
      <c r="J616" s="247"/>
      <c r="K616" s="247"/>
      <c r="L616" s="247"/>
    </row>
    <row r="617" spans="1:12" ht="13.8" x14ac:dyDescent="0.25">
      <c r="A617" s="211" t="s">
        <v>438</v>
      </c>
      <c r="B617" s="211"/>
      <c r="C617" s="211"/>
      <c r="D617" s="211"/>
      <c r="E617" s="211"/>
      <c r="F617" s="218">
        <f t="shared" ref="F617:G617" si="222">F619</f>
        <v>45199.16</v>
      </c>
      <c r="G617" s="218">
        <f t="shared" si="222"/>
        <v>0</v>
      </c>
      <c r="H617" s="218">
        <f>H619</f>
        <v>58200</v>
      </c>
      <c r="I617" s="218">
        <f>I619</f>
        <v>58200</v>
      </c>
      <c r="J617" s="218">
        <f t="shared" ref="J617" si="223">J619</f>
        <v>57145.1</v>
      </c>
      <c r="K617" s="218">
        <f t="shared" si="208"/>
        <v>98.187457044673536</v>
      </c>
      <c r="L617" s="218">
        <f t="shared" si="198"/>
        <v>126.42956196531085</v>
      </c>
    </row>
    <row r="618" spans="1:12" ht="13.8" x14ac:dyDescent="0.25">
      <c r="A618" s="35"/>
      <c r="B618" s="35"/>
      <c r="C618" s="35"/>
      <c r="D618" s="35"/>
      <c r="E618" s="35"/>
      <c r="F618" s="36"/>
      <c r="G618" s="244"/>
      <c r="H618" s="36"/>
      <c r="I618" s="36"/>
      <c r="J618" s="140"/>
      <c r="K618" s="195"/>
      <c r="L618" s="195"/>
    </row>
    <row r="619" spans="1:12" x14ac:dyDescent="0.25">
      <c r="A619" s="30">
        <v>32</v>
      </c>
      <c r="B619" s="30" t="s">
        <v>8</v>
      </c>
      <c r="C619" s="30"/>
      <c r="D619" s="30"/>
      <c r="E619" s="30"/>
      <c r="F619" s="37">
        <f t="shared" ref="F619:G619" si="224">SUM(F621:F624)</f>
        <v>45199.16</v>
      </c>
      <c r="G619" s="37">
        <f t="shared" si="224"/>
        <v>0</v>
      </c>
      <c r="H619" s="37">
        <f>SUM(H621:H624)</f>
        <v>58200</v>
      </c>
      <c r="I619" s="37">
        <f>SUM(I621:I624)</f>
        <v>58200</v>
      </c>
      <c r="J619" s="37">
        <f t="shared" ref="J619" si="225">SUM(J621:J624)</f>
        <v>57145.1</v>
      </c>
      <c r="K619" s="195">
        <f t="shared" si="208"/>
        <v>98.187457044673536</v>
      </c>
      <c r="L619" s="195">
        <f t="shared" si="198"/>
        <v>126.42956196531085</v>
      </c>
    </row>
    <row r="620" spans="1:12" x14ac:dyDescent="0.25">
      <c r="A620" s="30">
        <v>323</v>
      </c>
      <c r="B620" s="30" t="s">
        <v>80</v>
      </c>
      <c r="C620" s="30"/>
      <c r="D620" s="30"/>
      <c r="E620" s="30"/>
      <c r="F620" s="37">
        <f t="shared" ref="F620:G620" si="226">SUM(F621:F624)</f>
        <v>45199.16</v>
      </c>
      <c r="G620" s="37">
        <f t="shared" si="226"/>
        <v>0</v>
      </c>
      <c r="H620" s="37">
        <f>SUM(H621:H624)</f>
        <v>58200</v>
      </c>
      <c r="I620" s="37">
        <f>SUM(I621:I624)</f>
        <v>58200</v>
      </c>
      <c r="J620" s="37">
        <f t="shared" ref="J620" si="227">SUM(J621:J624)</f>
        <v>57145.1</v>
      </c>
      <c r="K620" s="195">
        <f t="shared" si="208"/>
        <v>98.187457044673536</v>
      </c>
      <c r="L620" s="195">
        <f t="shared" si="198"/>
        <v>126.42956196531085</v>
      </c>
    </row>
    <row r="621" spans="1:12" x14ac:dyDescent="0.25">
      <c r="A621" s="29">
        <v>3234</v>
      </c>
      <c r="B621" s="29" t="s">
        <v>41</v>
      </c>
      <c r="C621" s="29"/>
      <c r="D621" s="29"/>
      <c r="E621" s="29"/>
      <c r="F621" s="38">
        <v>29687.5</v>
      </c>
      <c r="G621" s="38"/>
      <c r="H621" s="38">
        <v>40000</v>
      </c>
      <c r="I621" s="38">
        <v>40000</v>
      </c>
      <c r="J621" s="140">
        <v>39907.5</v>
      </c>
      <c r="K621" s="195">
        <f t="shared" si="208"/>
        <v>99.768749999999997</v>
      </c>
      <c r="L621" s="195">
        <f t="shared" si="198"/>
        <v>134.42526315789473</v>
      </c>
    </row>
    <row r="622" spans="1:12" x14ac:dyDescent="0.25">
      <c r="A622" s="141">
        <v>3234</v>
      </c>
      <c r="B622" s="141" t="s">
        <v>122</v>
      </c>
      <c r="C622" s="141"/>
      <c r="D622" s="141"/>
      <c r="E622" s="141"/>
      <c r="F622" s="140">
        <v>1203.1300000000001</v>
      </c>
      <c r="G622" s="38"/>
      <c r="H622" s="38">
        <v>2200</v>
      </c>
      <c r="I622" s="38">
        <v>2200</v>
      </c>
      <c r="J622" s="140">
        <v>2103.59</v>
      </c>
      <c r="K622" s="195">
        <f t="shared" si="208"/>
        <v>95.617727272727279</v>
      </c>
      <c r="L622" s="195">
        <f t="shared" si="198"/>
        <v>174.84311753509596</v>
      </c>
    </row>
    <row r="623" spans="1:12" ht="13.8" x14ac:dyDescent="0.25">
      <c r="A623" s="29">
        <v>3236</v>
      </c>
      <c r="B623" s="141" t="s">
        <v>138</v>
      </c>
      <c r="C623" s="29"/>
      <c r="D623" s="29"/>
      <c r="E623" s="29"/>
      <c r="F623" s="38">
        <v>3308.53</v>
      </c>
      <c r="G623" s="36"/>
      <c r="H623" s="38">
        <v>3500</v>
      </c>
      <c r="I623" s="38">
        <v>3500</v>
      </c>
      <c r="J623" s="140">
        <v>3259.01</v>
      </c>
      <c r="K623" s="195">
        <f t="shared" si="208"/>
        <v>93.114571428571438</v>
      </c>
      <c r="L623" s="195">
        <f t="shared" si="198"/>
        <v>98.503262778333578</v>
      </c>
    </row>
    <row r="624" spans="1:12" ht="13.8" x14ac:dyDescent="0.25">
      <c r="A624" s="28">
        <v>3236</v>
      </c>
      <c r="B624" s="141" t="s">
        <v>282</v>
      </c>
      <c r="C624" s="29"/>
      <c r="D624" s="29"/>
      <c r="E624" s="29"/>
      <c r="F624" s="38">
        <v>11000</v>
      </c>
      <c r="G624" s="36"/>
      <c r="H624" s="38">
        <v>12500</v>
      </c>
      <c r="I624" s="38">
        <v>12500</v>
      </c>
      <c r="J624" s="140">
        <v>11875</v>
      </c>
      <c r="K624" s="195">
        <f t="shared" si="208"/>
        <v>95</v>
      </c>
      <c r="L624" s="195">
        <f t="shared" si="198"/>
        <v>107.95454545454545</v>
      </c>
    </row>
    <row r="625" spans="1:12" ht="13.8" x14ac:dyDescent="0.25">
      <c r="A625" s="28"/>
      <c r="B625" s="146"/>
      <c r="C625" s="141"/>
      <c r="D625" s="141"/>
      <c r="E625" s="141"/>
      <c r="F625" s="140"/>
      <c r="G625" s="244"/>
      <c r="H625" s="38"/>
      <c r="I625" s="38"/>
      <c r="J625" s="140"/>
      <c r="K625" s="195"/>
      <c r="L625" s="195"/>
    </row>
    <row r="626" spans="1:12" ht="13.8" x14ac:dyDescent="0.25">
      <c r="A626" s="202" t="s">
        <v>439</v>
      </c>
      <c r="B626" s="202"/>
      <c r="C626" s="202"/>
      <c r="D626" s="202"/>
      <c r="E626" s="202"/>
      <c r="F626" s="219">
        <f t="shared" ref="F626:G626" si="228">F629+F638</f>
        <v>211817.5</v>
      </c>
      <c r="G626" s="219">
        <f t="shared" si="228"/>
        <v>0</v>
      </c>
      <c r="H626" s="219">
        <f>H629+H638</f>
        <v>786600</v>
      </c>
      <c r="I626" s="219">
        <f>I629+I638</f>
        <v>792600</v>
      </c>
      <c r="J626" s="219">
        <f t="shared" ref="J626" si="229">J629+J638</f>
        <v>791488.54</v>
      </c>
      <c r="K626" s="219">
        <f t="shared" si="208"/>
        <v>99.859770375977803</v>
      </c>
      <c r="L626" s="219">
        <f t="shared" si="198"/>
        <v>373.66532038193259</v>
      </c>
    </row>
    <row r="627" spans="1:12" ht="13.8" x14ac:dyDescent="0.25">
      <c r="A627" s="204" t="s">
        <v>398</v>
      </c>
      <c r="B627" s="204"/>
      <c r="C627" s="204"/>
      <c r="D627" s="204"/>
      <c r="E627" s="204"/>
      <c r="F627" s="220"/>
      <c r="G627" s="233"/>
      <c r="H627" s="220"/>
      <c r="I627" s="220"/>
      <c r="J627" s="234"/>
      <c r="K627" s="234"/>
      <c r="L627" s="234"/>
    </row>
    <row r="628" spans="1:12" ht="13.8" x14ac:dyDescent="0.25">
      <c r="A628" s="235" t="s">
        <v>421</v>
      </c>
      <c r="B628" s="235"/>
      <c r="C628" s="235"/>
      <c r="D628" s="235"/>
      <c r="E628" s="235"/>
      <c r="F628" s="237"/>
      <c r="G628" s="236"/>
      <c r="H628" s="237"/>
      <c r="I628" s="237"/>
      <c r="J628" s="238"/>
      <c r="K628" s="238"/>
      <c r="L628" s="238"/>
    </row>
    <row r="629" spans="1:12" ht="13.8" x14ac:dyDescent="0.25">
      <c r="A629" s="211" t="s">
        <v>440</v>
      </c>
      <c r="B629" s="211"/>
      <c r="C629" s="211"/>
      <c r="D629" s="211"/>
      <c r="E629" s="211"/>
      <c r="F629" s="218">
        <f t="shared" ref="F629:G629" si="230">F632</f>
        <v>32992.5</v>
      </c>
      <c r="G629" s="218">
        <f t="shared" si="230"/>
        <v>0</v>
      </c>
      <c r="H629" s="218">
        <f>H632</f>
        <v>16600</v>
      </c>
      <c r="I629" s="218">
        <f>I632</f>
        <v>16600</v>
      </c>
      <c r="J629" s="218">
        <f t="shared" ref="J629" si="231">J632</f>
        <v>16301.310000000001</v>
      </c>
      <c r="K629" s="218">
        <f t="shared" si="208"/>
        <v>98.200662650602425</v>
      </c>
      <c r="L629" s="218">
        <f t="shared" si="198"/>
        <v>49.409138440554671</v>
      </c>
    </row>
    <row r="630" spans="1:12" ht="13.8" x14ac:dyDescent="0.25">
      <c r="A630" s="211"/>
      <c r="B630" s="211" t="s">
        <v>441</v>
      </c>
      <c r="C630" s="211"/>
      <c r="D630" s="211"/>
      <c r="E630" s="211"/>
      <c r="F630" s="218"/>
      <c r="G630" s="239"/>
      <c r="H630" s="218"/>
      <c r="I630" s="218"/>
      <c r="J630" s="240"/>
      <c r="K630" s="240"/>
      <c r="L630" s="240"/>
    </row>
    <row r="631" spans="1:12" ht="13.8" x14ac:dyDescent="0.25">
      <c r="A631" s="28"/>
      <c r="B631" s="146"/>
      <c r="C631" s="141"/>
      <c r="D631" s="141"/>
      <c r="E631" s="141"/>
      <c r="F631" s="140"/>
      <c r="G631" s="244"/>
      <c r="H631" s="38"/>
      <c r="I631" s="38"/>
      <c r="J631" s="140"/>
      <c r="K631" s="195"/>
      <c r="L631" s="195"/>
    </row>
    <row r="632" spans="1:12" x14ac:dyDescent="0.25">
      <c r="A632" s="26">
        <v>32</v>
      </c>
      <c r="B632" s="26" t="s">
        <v>8</v>
      </c>
      <c r="C632" s="30"/>
      <c r="D632" s="30"/>
      <c r="E632" s="30"/>
      <c r="F632" s="37">
        <f t="shared" ref="F632:G632" si="232">F633</f>
        <v>32992.5</v>
      </c>
      <c r="G632" s="37">
        <f t="shared" si="232"/>
        <v>0</v>
      </c>
      <c r="H632" s="37">
        <f>H633</f>
        <v>16600</v>
      </c>
      <c r="I632" s="37">
        <f>I633</f>
        <v>16600</v>
      </c>
      <c r="J632" s="37">
        <f t="shared" ref="J632" si="233">J633</f>
        <v>16301.310000000001</v>
      </c>
      <c r="K632" s="195">
        <f t="shared" si="208"/>
        <v>98.200662650602425</v>
      </c>
      <c r="L632" s="195">
        <f t="shared" si="198"/>
        <v>49.409138440554671</v>
      </c>
    </row>
    <row r="633" spans="1:12" x14ac:dyDescent="0.25">
      <c r="A633" s="26">
        <v>323</v>
      </c>
      <c r="B633" s="26" t="s">
        <v>80</v>
      </c>
      <c r="C633" s="30"/>
      <c r="D633" s="30"/>
      <c r="E633" s="30"/>
      <c r="F633" s="37">
        <f t="shared" ref="F633:G633" si="234">SUM(F634:F635)</f>
        <v>32992.5</v>
      </c>
      <c r="G633" s="37">
        <f t="shared" si="234"/>
        <v>0</v>
      </c>
      <c r="H633" s="37">
        <f>SUM(H634:H636)</f>
        <v>16600</v>
      </c>
      <c r="I633" s="37">
        <f>SUM(I634:I636)</f>
        <v>16600</v>
      </c>
      <c r="J633" s="37">
        <f>SUM(J634:J636)</f>
        <v>16301.310000000001</v>
      </c>
      <c r="K633" s="195">
        <f t="shared" si="208"/>
        <v>98.200662650602425</v>
      </c>
      <c r="L633" s="195">
        <f t="shared" si="198"/>
        <v>49.409138440554671</v>
      </c>
    </row>
    <row r="634" spans="1:12" ht="13.8" x14ac:dyDescent="0.25">
      <c r="A634" s="28">
        <v>3232</v>
      </c>
      <c r="B634" s="146" t="s">
        <v>442</v>
      </c>
      <c r="C634" s="141"/>
      <c r="D634" s="141"/>
      <c r="E634" s="141"/>
      <c r="F634" s="291">
        <v>31942.5</v>
      </c>
      <c r="G634" s="244"/>
      <c r="H634" s="38">
        <v>9000</v>
      </c>
      <c r="I634" s="38">
        <v>9000</v>
      </c>
      <c r="J634" s="140">
        <v>8702.35</v>
      </c>
      <c r="K634" s="195">
        <f t="shared" si="208"/>
        <v>96.692777777777778</v>
      </c>
      <c r="L634" s="195">
        <f t="shared" ref="L634:L691" si="235">(J634/F634)*100</f>
        <v>27.243797448540345</v>
      </c>
    </row>
    <row r="635" spans="1:12" ht="13.8" x14ac:dyDescent="0.25">
      <c r="A635" s="28">
        <v>3237</v>
      </c>
      <c r="B635" s="146" t="s">
        <v>443</v>
      </c>
      <c r="C635" s="141"/>
      <c r="D635" s="141"/>
      <c r="E635" s="141"/>
      <c r="F635" s="140">
        <v>1050</v>
      </c>
      <c r="G635" s="244"/>
      <c r="H635" s="38">
        <v>0</v>
      </c>
      <c r="I635" s="38">
        <v>0</v>
      </c>
      <c r="J635" s="140">
        <v>0</v>
      </c>
      <c r="K635" s="195">
        <v>0</v>
      </c>
      <c r="L635" s="195">
        <f t="shared" si="235"/>
        <v>0</v>
      </c>
    </row>
    <row r="636" spans="1:12" ht="13.8" x14ac:dyDescent="0.25">
      <c r="A636" s="28">
        <v>3237</v>
      </c>
      <c r="B636" s="146" t="s">
        <v>642</v>
      </c>
      <c r="C636" s="141"/>
      <c r="D636" s="141"/>
      <c r="E636" s="141"/>
      <c r="F636" s="140">
        <v>0</v>
      </c>
      <c r="G636" s="244"/>
      <c r="H636" s="38">
        <v>7600</v>
      </c>
      <c r="I636" s="38">
        <v>7600</v>
      </c>
      <c r="J636" s="140">
        <v>7598.96</v>
      </c>
      <c r="K636" s="195">
        <f t="shared" si="208"/>
        <v>99.986315789473693</v>
      </c>
      <c r="L636" s="195"/>
    </row>
    <row r="637" spans="1:12" ht="13.8" x14ac:dyDescent="0.25">
      <c r="A637" s="211" t="s">
        <v>444</v>
      </c>
      <c r="B637" s="248"/>
      <c r="C637" s="248"/>
      <c r="D637" s="248"/>
      <c r="E637" s="248"/>
      <c r="F637" s="249"/>
      <c r="G637" s="239"/>
      <c r="H637" s="224"/>
      <c r="I637" s="224"/>
      <c r="J637" s="249"/>
      <c r="K637" s="249"/>
      <c r="L637" s="249"/>
    </row>
    <row r="638" spans="1:12" ht="13.8" x14ac:dyDescent="0.25">
      <c r="A638" s="211"/>
      <c r="B638" s="211" t="s">
        <v>445</v>
      </c>
      <c r="C638" s="211"/>
      <c r="D638" s="248"/>
      <c r="E638" s="248"/>
      <c r="F638" s="213">
        <f t="shared" ref="F638:G638" si="236">F639</f>
        <v>178825</v>
      </c>
      <c r="G638" s="213">
        <f t="shared" si="236"/>
        <v>0</v>
      </c>
      <c r="H638" s="213">
        <f>H639</f>
        <v>770000</v>
      </c>
      <c r="I638" s="213">
        <f>I639</f>
        <v>776000</v>
      </c>
      <c r="J638" s="213">
        <f t="shared" ref="J638:J639" si="237">J639</f>
        <v>775187.23</v>
      </c>
      <c r="K638" s="213">
        <f t="shared" si="208"/>
        <v>99.895261597938145</v>
      </c>
      <c r="L638" s="213">
        <f t="shared" si="235"/>
        <v>433.48929400251643</v>
      </c>
    </row>
    <row r="639" spans="1:12" x14ac:dyDescent="0.25">
      <c r="A639" s="26">
        <v>45</v>
      </c>
      <c r="B639" s="26" t="s">
        <v>446</v>
      </c>
      <c r="C639" s="30"/>
      <c r="D639" s="30"/>
      <c r="E639" s="30"/>
      <c r="F639" s="37">
        <f t="shared" ref="F639:G639" si="238">F640</f>
        <v>178825</v>
      </c>
      <c r="G639" s="37">
        <f t="shared" si="238"/>
        <v>0</v>
      </c>
      <c r="H639" s="37">
        <f>H640</f>
        <v>770000</v>
      </c>
      <c r="I639" s="37">
        <f>I640</f>
        <v>776000</v>
      </c>
      <c r="J639" s="37">
        <f t="shared" si="237"/>
        <v>775187.23</v>
      </c>
      <c r="K639" s="195">
        <f t="shared" si="208"/>
        <v>99.895261597938145</v>
      </c>
      <c r="L639" s="195">
        <f t="shared" si="235"/>
        <v>433.48929400251643</v>
      </c>
    </row>
    <row r="640" spans="1:12" x14ac:dyDescent="0.25">
      <c r="A640" s="26">
        <v>451</v>
      </c>
      <c r="B640" s="26" t="s">
        <v>447</v>
      </c>
      <c r="C640" s="30"/>
      <c r="D640" s="30"/>
      <c r="E640" s="30"/>
      <c r="F640" s="37">
        <f t="shared" ref="F640:G640" si="239">SUM(F641:F643)</f>
        <v>178825</v>
      </c>
      <c r="G640" s="37">
        <f t="shared" si="239"/>
        <v>0</v>
      </c>
      <c r="H640" s="37">
        <f>SUM(H641:H643)</f>
        <v>770000</v>
      </c>
      <c r="I640" s="37">
        <f>SUM(I641:I643)</f>
        <v>776000</v>
      </c>
      <c r="J640" s="37">
        <f t="shared" ref="J640" si="240">SUM(J641:J643)</f>
        <v>775187.23</v>
      </c>
      <c r="K640" s="195">
        <f t="shared" si="208"/>
        <v>99.895261597938145</v>
      </c>
      <c r="L640" s="195">
        <f t="shared" si="235"/>
        <v>433.48929400251643</v>
      </c>
    </row>
    <row r="641" spans="1:12" ht="13.8" x14ac:dyDescent="0.25">
      <c r="A641" s="28">
        <v>4511</v>
      </c>
      <c r="B641" s="146" t="s">
        <v>448</v>
      </c>
      <c r="C641" s="141"/>
      <c r="D641" s="141"/>
      <c r="E641" s="141"/>
      <c r="F641" s="140">
        <v>178825</v>
      </c>
      <c r="G641" s="244"/>
      <c r="H641" s="38">
        <v>394000</v>
      </c>
      <c r="I641" s="38">
        <v>400000</v>
      </c>
      <c r="J641" s="140">
        <v>399701.12</v>
      </c>
      <c r="K641" s="195">
        <f t="shared" si="208"/>
        <v>99.925280000000001</v>
      </c>
      <c r="L641" s="195">
        <f t="shared" si="235"/>
        <v>223.51523556549697</v>
      </c>
    </row>
    <row r="642" spans="1:12" ht="13.8" x14ac:dyDescent="0.25">
      <c r="A642" s="146">
        <v>4511</v>
      </c>
      <c r="B642" s="146" t="s">
        <v>449</v>
      </c>
      <c r="C642" s="141"/>
      <c r="D642" s="141"/>
      <c r="E642" s="141"/>
      <c r="F642" s="140">
        <v>0</v>
      </c>
      <c r="G642" s="244"/>
      <c r="H642" s="38">
        <v>376000</v>
      </c>
      <c r="I642" s="38">
        <v>376000</v>
      </c>
      <c r="J642" s="140">
        <v>375486.11</v>
      </c>
      <c r="K642" s="195">
        <f t="shared" si="208"/>
        <v>99.863327127659574</v>
      </c>
      <c r="L642" s="195">
        <v>0</v>
      </c>
    </row>
    <row r="643" spans="1:12" ht="13.8" x14ac:dyDescent="0.25">
      <c r="A643" s="146">
        <v>4511</v>
      </c>
      <c r="B643" s="146" t="s">
        <v>450</v>
      </c>
      <c r="C643" s="141"/>
      <c r="D643" s="141"/>
      <c r="E643" s="141"/>
      <c r="F643" s="140">
        <v>0</v>
      </c>
      <c r="G643" s="244"/>
      <c r="H643" s="38">
        <v>0</v>
      </c>
      <c r="I643" s="38">
        <v>0</v>
      </c>
      <c r="J643" s="140">
        <v>0</v>
      </c>
      <c r="K643" s="195">
        <v>0</v>
      </c>
      <c r="L643" s="195">
        <v>0</v>
      </c>
    </row>
    <row r="644" spans="1:12" ht="13.8" x14ac:dyDescent="0.25">
      <c r="A644" s="146"/>
      <c r="B644" s="146"/>
      <c r="C644" s="141"/>
      <c r="D644" s="141"/>
      <c r="E644" s="141"/>
      <c r="F644" s="140"/>
      <c r="G644" s="244"/>
      <c r="H644" s="38"/>
      <c r="I644" s="38"/>
      <c r="J644" s="140"/>
      <c r="K644" s="195"/>
      <c r="L644" s="195"/>
    </row>
    <row r="645" spans="1:12" ht="13.8" x14ac:dyDescent="0.25">
      <c r="A645" s="146"/>
      <c r="B645" s="146"/>
      <c r="C645" s="141"/>
      <c r="D645" s="141"/>
      <c r="E645" s="141"/>
      <c r="F645" s="140"/>
      <c r="G645" s="244"/>
      <c r="H645" s="38"/>
      <c r="I645" s="38"/>
      <c r="J645" s="140"/>
      <c r="K645" s="195"/>
      <c r="L645" s="195"/>
    </row>
    <row r="646" spans="1:12" ht="13.8" x14ac:dyDescent="0.25">
      <c r="A646" s="200" t="s">
        <v>451</v>
      </c>
      <c r="B646" s="200"/>
      <c r="C646" s="200"/>
      <c r="D646" s="200"/>
      <c r="E646" s="200"/>
      <c r="F646" s="201">
        <f t="shared" ref="F646:G646" si="241">F647+F706+F717+F726</f>
        <v>1195265.6000000001</v>
      </c>
      <c r="G646" s="201">
        <f t="shared" si="241"/>
        <v>0</v>
      </c>
      <c r="H646" s="201">
        <f>H647+H706+H717+H726</f>
        <v>927520</v>
      </c>
      <c r="I646" s="201">
        <f>I647+I706+I717+I726</f>
        <v>927520</v>
      </c>
      <c r="J646" s="201">
        <f t="shared" ref="J646" si="242">J647+J706+J717+J726</f>
        <v>917160.79</v>
      </c>
      <c r="K646" s="201">
        <f t="shared" si="208"/>
        <v>98.883128126617208</v>
      </c>
      <c r="L646" s="201">
        <f t="shared" si="235"/>
        <v>76.732802316071002</v>
      </c>
    </row>
    <row r="647" spans="1:12" ht="13.8" x14ac:dyDescent="0.25">
      <c r="A647" s="202" t="s">
        <v>452</v>
      </c>
      <c r="B647" s="202"/>
      <c r="C647" s="202"/>
      <c r="D647" s="202"/>
      <c r="E647" s="202"/>
      <c r="F647" s="203">
        <f t="shared" ref="F647:G647" si="243">F650+F698</f>
        <v>1074955.79</v>
      </c>
      <c r="G647" s="203">
        <f t="shared" si="243"/>
        <v>0</v>
      </c>
      <c r="H647" s="203">
        <f>H650+H698</f>
        <v>822320</v>
      </c>
      <c r="I647" s="203">
        <f>I650+I698</f>
        <v>822320</v>
      </c>
      <c r="J647" s="203">
        <f t="shared" ref="J647" si="244">J650+J698</f>
        <v>817000.79</v>
      </c>
      <c r="K647" s="203">
        <f t="shared" si="208"/>
        <v>99.353145977235144</v>
      </c>
      <c r="L647" s="203">
        <f t="shared" si="235"/>
        <v>76.003199164125618</v>
      </c>
    </row>
    <row r="648" spans="1:12" ht="13.8" x14ac:dyDescent="0.25">
      <c r="A648" s="204" t="s">
        <v>453</v>
      </c>
      <c r="B648" s="204"/>
      <c r="C648" s="204"/>
      <c r="D648" s="204"/>
      <c r="E648" s="204"/>
      <c r="F648" s="220"/>
      <c r="G648" s="204"/>
      <c r="H648" s="205"/>
      <c r="I648" s="205"/>
      <c r="J648" s="206"/>
      <c r="K648" s="206"/>
      <c r="L648" s="206"/>
    </row>
    <row r="649" spans="1:12" ht="13.8" x14ac:dyDescent="0.25">
      <c r="A649" s="235" t="s">
        <v>421</v>
      </c>
      <c r="B649" s="250"/>
      <c r="C649" s="250"/>
      <c r="D649" s="250"/>
      <c r="E649" s="250"/>
      <c r="F649" s="251"/>
      <c r="G649" s="250"/>
      <c r="H649" s="251"/>
      <c r="I649" s="251"/>
      <c r="J649" s="252"/>
      <c r="K649" s="252"/>
      <c r="L649" s="252"/>
    </row>
    <row r="650" spans="1:12" ht="13.8" x14ac:dyDescent="0.25">
      <c r="A650" s="211" t="s">
        <v>722</v>
      </c>
      <c r="B650" s="212"/>
      <c r="C650" s="212"/>
      <c r="D650" s="212"/>
      <c r="E650" s="212"/>
      <c r="F650" s="213">
        <f>F652+F661+F683+F688</f>
        <v>1074955.79</v>
      </c>
      <c r="G650" s="213">
        <f t="shared" ref="G650" si="245">G652+G661+G683+G688</f>
        <v>0</v>
      </c>
      <c r="H650" s="213">
        <f>H652+H661+H683+H688</f>
        <v>822320</v>
      </c>
      <c r="I650" s="213">
        <f>I652+I661+I683+I688</f>
        <v>822320</v>
      </c>
      <c r="J650" s="213">
        <f>J652+J661+J683+J688</f>
        <v>817000.79</v>
      </c>
      <c r="K650" s="213">
        <f t="shared" si="208"/>
        <v>99.353145977235144</v>
      </c>
      <c r="L650" s="213">
        <f t="shared" si="235"/>
        <v>76.003199164125618</v>
      </c>
    </row>
    <row r="651" spans="1:12" ht="13.8" x14ac:dyDescent="0.25">
      <c r="A651" s="253" t="s">
        <v>454</v>
      </c>
      <c r="B651" s="254"/>
      <c r="C651" s="254"/>
      <c r="D651" s="254"/>
      <c r="E651" s="254"/>
      <c r="F651" s="255"/>
      <c r="G651" s="254"/>
      <c r="H651" s="255"/>
      <c r="I651" s="255"/>
      <c r="J651" s="256"/>
      <c r="K651" s="256"/>
      <c r="L651" s="256"/>
    </row>
    <row r="652" spans="1:12" x14ac:dyDescent="0.25">
      <c r="A652" s="30">
        <v>31</v>
      </c>
      <c r="B652" s="30" t="s">
        <v>4</v>
      </c>
      <c r="C652" s="30"/>
      <c r="D652" s="30"/>
      <c r="E652" s="30"/>
      <c r="F652" s="37">
        <f>F653+F655+F658</f>
        <v>485273.11</v>
      </c>
      <c r="G652" s="37">
        <f t="shared" ref="G652" si="246">G653+G655+G658</f>
        <v>0</v>
      </c>
      <c r="H652" s="37">
        <f>H653+H655+H658</f>
        <v>556030</v>
      </c>
      <c r="I652" s="37">
        <f>I653+I655+I658</f>
        <v>556030</v>
      </c>
      <c r="J652" s="37">
        <f>J653+J655+J658</f>
        <v>555867.68999999994</v>
      </c>
      <c r="K652" s="195">
        <f t="shared" si="208"/>
        <v>99.970809129003825</v>
      </c>
      <c r="L652" s="195">
        <f t="shared" si="235"/>
        <v>114.54739167393799</v>
      </c>
    </row>
    <row r="653" spans="1:12" x14ac:dyDescent="0.25">
      <c r="A653" s="30">
        <v>311</v>
      </c>
      <c r="B653" s="30" t="s">
        <v>99</v>
      </c>
      <c r="C653" s="30"/>
      <c r="D653" s="30"/>
      <c r="E653" s="30"/>
      <c r="F653" s="37">
        <f t="shared" ref="F653:G653" si="247">F654</f>
        <v>415245.18</v>
      </c>
      <c r="G653" s="37">
        <f t="shared" si="247"/>
        <v>0</v>
      </c>
      <c r="H653" s="37">
        <f>H654</f>
        <v>438300</v>
      </c>
      <c r="I653" s="37">
        <f>I654</f>
        <v>438300</v>
      </c>
      <c r="J653" s="37">
        <f t="shared" ref="J653" si="248">J654</f>
        <v>438187.39</v>
      </c>
      <c r="K653" s="195">
        <f t="shared" si="208"/>
        <v>99.974307551905099</v>
      </c>
      <c r="L653" s="195">
        <f t="shared" si="235"/>
        <v>105.52497924238398</v>
      </c>
    </row>
    <row r="654" spans="1:12" x14ac:dyDescent="0.25">
      <c r="A654" s="29">
        <v>3111</v>
      </c>
      <c r="B654" s="29" t="s">
        <v>39</v>
      </c>
      <c r="C654" s="29"/>
      <c r="D654" s="29"/>
      <c r="E654" s="29"/>
      <c r="F654" s="38">
        <v>415245.18</v>
      </c>
      <c r="G654" s="38"/>
      <c r="H654" s="38">
        <v>438300</v>
      </c>
      <c r="I654" s="38">
        <v>438300</v>
      </c>
      <c r="J654" s="38">
        <v>438187.39</v>
      </c>
      <c r="K654" s="195">
        <f t="shared" si="208"/>
        <v>99.974307551905099</v>
      </c>
      <c r="L654" s="195">
        <f t="shared" si="235"/>
        <v>105.52497924238398</v>
      </c>
    </row>
    <row r="655" spans="1:12" x14ac:dyDescent="0.25">
      <c r="A655" s="26">
        <v>312</v>
      </c>
      <c r="B655" s="26" t="s">
        <v>101</v>
      </c>
      <c r="C655" s="30"/>
      <c r="D655" s="30"/>
      <c r="E655" s="30"/>
      <c r="F655" s="37">
        <v>0</v>
      </c>
      <c r="G655" s="37"/>
      <c r="H655" s="37">
        <f>H656+H657</f>
        <v>44000</v>
      </c>
      <c r="I655" s="37">
        <f>I656+I657</f>
        <v>44000</v>
      </c>
      <c r="J655" s="37">
        <f>J656+J657</f>
        <v>44000</v>
      </c>
      <c r="K655" s="195">
        <f t="shared" si="208"/>
        <v>100</v>
      </c>
      <c r="L655" s="195">
        <v>0</v>
      </c>
    </row>
    <row r="656" spans="1:12" x14ac:dyDescent="0.25">
      <c r="A656" s="28">
        <v>3121</v>
      </c>
      <c r="B656" s="146" t="s">
        <v>366</v>
      </c>
      <c r="C656" s="29"/>
      <c r="D656" s="29"/>
      <c r="E656" s="29"/>
      <c r="F656" s="38">
        <v>0</v>
      </c>
      <c r="G656" s="38"/>
      <c r="H656" s="38">
        <v>24000</v>
      </c>
      <c r="I656" s="38">
        <v>24000</v>
      </c>
      <c r="J656" s="1">
        <v>24000</v>
      </c>
      <c r="K656" s="195">
        <f t="shared" si="208"/>
        <v>100</v>
      </c>
      <c r="L656" s="195">
        <v>0</v>
      </c>
    </row>
    <row r="657" spans="1:12" x14ac:dyDescent="0.25">
      <c r="A657" s="146">
        <v>3121</v>
      </c>
      <c r="B657" s="146" t="s">
        <v>455</v>
      </c>
      <c r="C657" s="141"/>
      <c r="D657" s="29"/>
      <c r="E657" s="29"/>
      <c r="F657" s="38">
        <v>0</v>
      </c>
      <c r="G657" s="38"/>
      <c r="H657" s="38">
        <v>20000</v>
      </c>
      <c r="I657" s="38">
        <v>20000</v>
      </c>
      <c r="J657" s="1">
        <v>20000</v>
      </c>
      <c r="K657" s="195">
        <f t="shared" ref="K657:K720" si="249">(J657/I657)*100</f>
        <v>100</v>
      </c>
      <c r="L657" s="195">
        <v>0</v>
      </c>
    </row>
    <row r="658" spans="1:12" x14ac:dyDescent="0.25">
      <c r="A658" s="30">
        <v>313</v>
      </c>
      <c r="B658" s="30" t="s">
        <v>76</v>
      </c>
      <c r="C658" s="30"/>
      <c r="D658" s="30"/>
      <c r="E658" s="30"/>
      <c r="F658" s="37">
        <f>SUM(F659:F660)</f>
        <v>70027.930000000008</v>
      </c>
      <c r="G658" s="37">
        <f t="shared" ref="G658:J658" si="250">SUM(G659:G660)</f>
        <v>0</v>
      </c>
      <c r="H658" s="37">
        <f t="shared" si="250"/>
        <v>73730</v>
      </c>
      <c r="I658" s="37">
        <f t="shared" si="250"/>
        <v>73730</v>
      </c>
      <c r="J658" s="37">
        <f t="shared" si="250"/>
        <v>73680.299999999988</v>
      </c>
      <c r="K658" s="195">
        <f t="shared" si="249"/>
        <v>99.932591889325906</v>
      </c>
      <c r="L658" s="195">
        <f t="shared" si="235"/>
        <v>105.21559040799862</v>
      </c>
    </row>
    <row r="659" spans="1:12" x14ac:dyDescent="0.25">
      <c r="A659" s="29">
        <v>3132</v>
      </c>
      <c r="B659" s="29" t="s">
        <v>7</v>
      </c>
      <c r="C659" s="29"/>
      <c r="D659" s="29"/>
      <c r="E659" s="29"/>
      <c r="F659" s="38">
        <v>63106.54</v>
      </c>
      <c r="G659" s="37"/>
      <c r="H659" s="38">
        <v>73100</v>
      </c>
      <c r="I659" s="38">
        <v>73100</v>
      </c>
      <c r="J659" s="38">
        <v>73056.929999999993</v>
      </c>
      <c r="K659" s="195">
        <f t="shared" si="249"/>
        <v>99.941080711354303</v>
      </c>
      <c r="L659" s="195">
        <f t="shared" si="235"/>
        <v>115.76760506914179</v>
      </c>
    </row>
    <row r="660" spans="1:12" x14ac:dyDescent="0.25">
      <c r="A660" s="28">
        <v>3133</v>
      </c>
      <c r="B660" s="45" t="s">
        <v>348</v>
      </c>
      <c r="C660" s="29"/>
      <c r="D660" s="29"/>
      <c r="E660" s="29"/>
      <c r="F660" s="38">
        <v>6921.39</v>
      </c>
      <c r="G660" s="37"/>
      <c r="H660" s="38">
        <v>630</v>
      </c>
      <c r="I660" s="38">
        <v>630</v>
      </c>
      <c r="J660" s="38">
        <v>623.37</v>
      </c>
      <c r="K660" s="195">
        <f t="shared" si="249"/>
        <v>98.947619047619057</v>
      </c>
      <c r="L660" s="195">
        <f t="shared" si="235"/>
        <v>9.0064278995982008</v>
      </c>
    </row>
    <row r="661" spans="1:12" x14ac:dyDescent="0.25">
      <c r="A661" s="30">
        <v>32</v>
      </c>
      <c r="B661" s="30" t="s">
        <v>8</v>
      </c>
      <c r="C661" s="30"/>
      <c r="D661" s="30"/>
      <c r="E661" s="30"/>
      <c r="F661" s="43">
        <f>F662+F666+F672+F680</f>
        <v>174921.18</v>
      </c>
      <c r="G661" s="43">
        <f t="shared" ref="G661" si="251">G662+G666+G672+G680</f>
        <v>0</v>
      </c>
      <c r="H661" s="43">
        <f>H662+H666+H672+H680</f>
        <v>181490</v>
      </c>
      <c r="I661" s="43">
        <f>I662+I666+I672+I680</f>
        <v>181490</v>
      </c>
      <c r="J661" s="43">
        <f>J662+J666+J672+J680</f>
        <v>177431.79</v>
      </c>
      <c r="K661" s="195">
        <f t="shared" si="249"/>
        <v>97.763948426910574</v>
      </c>
      <c r="L661" s="195">
        <f t="shared" si="235"/>
        <v>101.43528073615786</v>
      </c>
    </row>
    <row r="662" spans="1:12" x14ac:dyDescent="0.25">
      <c r="A662" s="30">
        <v>321</v>
      </c>
      <c r="B662" s="30" t="s">
        <v>77</v>
      </c>
      <c r="C662" s="30"/>
      <c r="D662" s="30"/>
      <c r="E662" s="30"/>
      <c r="F662" s="43">
        <f>SUM(F663:F665)</f>
        <v>25416.5</v>
      </c>
      <c r="G662" s="43">
        <f t="shared" ref="G662" si="252">SUM(G663:G665)</f>
        <v>0</v>
      </c>
      <c r="H662" s="43">
        <f>SUM(H663:H665)</f>
        <v>29290</v>
      </c>
      <c r="I662" s="43">
        <f>SUM(I663:I665)</f>
        <v>29290</v>
      </c>
      <c r="J662" s="43">
        <f>SUM(J663:J665)</f>
        <v>28347</v>
      </c>
      <c r="K662" s="195">
        <f t="shared" si="249"/>
        <v>96.780471150563329</v>
      </c>
      <c r="L662" s="195">
        <f t="shared" si="235"/>
        <v>111.52991167155196</v>
      </c>
    </row>
    <row r="663" spans="1:12" x14ac:dyDescent="0.25">
      <c r="A663" s="141">
        <v>3211</v>
      </c>
      <c r="B663" s="141" t="s">
        <v>17</v>
      </c>
      <c r="C663" s="141"/>
      <c r="D663" s="141"/>
      <c r="E663" s="141"/>
      <c r="F663" s="140">
        <v>2495</v>
      </c>
      <c r="G663" s="147"/>
      <c r="H663" s="38">
        <v>4850</v>
      </c>
      <c r="I663" s="38">
        <v>4850</v>
      </c>
      <c r="J663" s="38">
        <v>4438</v>
      </c>
      <c r="K663" s="195">
        <f t="shared" si="249"/>
        <v>91.505154639175259</v>
      </c>
      <c r="L663" s="195">
        <f t="shared" si="235"/>
        <v>177.875751503006</v>
      </c>
    </row>
    <row r="664" spans="1:12" x14ac:dyDescent="0.25">
      <c r="A664" s="141">
        <v>3212</v>
      </c>
      <c r="B664" s="141" t="s">
        <v>40</v>
      </c>
      <c r="C664" s="141"/>
      <c r="D664" s="141"/>
      <c r="E664" s="141"/>
      <c r="F664" s="147">
        <v>21696.5</v>
      </c>
      <c r="G664" s="147"/>
      <c r="H664" s="38">
        <v>22500</v>
      </c>
      <c r="I664" s="38">
        <v>22500</v>
      </c>
      <c r="J664" s="38">
        <v>21969</v>
      </c>
      <c r="K664" s="195">
        <f t="shared" si="249"/>
        <v>97.64</v>
      </c>
      <c r="L664" s="195">
        <f t="shared" si="235"/>
        <v>101.25596294333188</v>
      </c>
    </row>
    <row r="665" spans="1:12" x14ac:dyDescent="0.25">
      <c r="A665" s="29">
        <v>3213</v>
      </c>
      <c r="B665" s="29" t="s">
        <v>19</v>
      </c>
      <c r="C665" s="29"/>
      <c r="D665" s="29"/>
      <c r="E665" s="29"/>
      <c r="F665" s="38">
        <v>1225</v>
      </c>
      <c r="G665" s="44"/>
      <c r="H665" s="38">
        <v>1940</v>
      </c>
      <c r="I665" s="38">
        <v>1940</v>
      </c>
      <c r="J665" s="38">
        <v>1940</v>
      </c>
      <c r="K665" s="195">
        <f t="shared" si="249"/>
        <v>100</v>
      </c>
      <c r="L665" s="195">
        <f t="shared" si="235"/>
        <v>158.36734693877551</v>
      </c>
    </row>
    <row r="666" spans="1:12" s="3" customFormat="1" x14ac:dyDescent="0.25">
      <c r="A666" s="30">
        <v>322</v>
      </c>
      <c r="B666" s="30" t="s">
        <v>78</v>
      </c>
      <c r="C666" s="30"/>
      <c r="D666" s="30"/>
      <c r="E666" s="30"/>
      <c r="F666" s="43">
        <f>SUM(F667:F671)</f>
        <v>109752.19000000002</v>
      </c>
      <c r="G666" s="43">
        <f t="shared" ref="G666" si="253">SUM(G667:G671)</f>
        <v>0</v>
      </c>
      <c r="H666" s="43">
        <f>SUM(H667:H671)</f>
        <v>108000</v>
      </c>
      <c r="I666" s="43">
        <f>SUM(I667:I671)</f>
        <v>108000</v>
      </c>
      <c r="J666" s="43">
        <f>SUM(J667:J671)</f>
        <v>105457.43999999999</v>
      </c>
      <c r="K666" s="195">
        <f t="shared" si="249"/>
        <v>97.645777777777766</v>
      </c>
      <c r="L666" s="195">
        <f t="shared" si="235"/>
        <v>96.086866239297791</v>
      </c>
    </row>
    <row r="667" spans="1:12" s="139" customFormat="1" x14ac:dyDescent="0.25">
      <c r="A667" s="141">
        <v>3221</v>
      </c>
      <c r="B667" s="141" t="s">
        <v>79</v>
      </c>
      <c r="C667" s="141"/>
      <c r="D667" s="141"/>
      <c r="E667" s="141"/>
      <c r="F667" s="27">
        <v>12997.15</v>
      </c>
      <c r="G667" s="147"/>
      <c r="H667" s="38">
        <v>16000</v>
      </c>
      <c r="I667" s="38">
        <v>16000</v>
      </c>
      <c r="J667" s="38">
        <v>15510.79</v>
      </c>
      <c r="K667" s="195">
        <f t="shared" si="249"/>
        <v>96.942437499999997</v>
      </c>
      <c r="L667" s="195">
        <f t="shared" si="235"/>
        <v>119.33993221590889</v>
      </c>
    </row>
    <row r="668" spans="1:12" ht="13.8" x14ac:dyDescent="0.25">
      <c r="A668" s="146">
        <v>3222</v>
      </c>
      <c r="B668" s="146" t="s">
        <v>93</v>
      </c>
      <c r="C668" s="146"/>
      <c r="D668" s="146"/>
      <c r="E668" s="146"/>
      <c r="F668" s="27">
        <v>53075.54</v>
      </c>
      <c r="G668" s="42"/>
      <c r="H668" s="38">
        <v>43000</v>
      </c>
      <c r="I668" s="38">
        <v>43000</v>
      </c>
      <c r="J668" s="38">
        <v>42555.9</v>
      </c>
      <c r="K668" s="195">
        <f t="shared" si="249"/>
        <v>98.967209302325585</v>
      </c>
      <c r="L668" s="195">
        <f t="shared" si="235"/>
        <v>80.179871933474445</v>
      </c>
    </row>
    <row r="669" spans="1:12" ht="13.8" x14ac:dyDescent="0.25">
      <c r="A669" s="146">
        <v>3223</v>
      </c>
      <c r="B669" s="146" t="s">
        <v>23</v>
      </c>
      <c r="C669" s="146"/>
      <c r="D669" s="146"/>
      <c r="E669" s="146"/>
      <c r="F669" s="27">
        <v>6949.82</v>
      </c>
      <c r="G669" s="42"/>
      <c r="H669" s="38">
        <v>7600</v>
      </c>
      <c r="I669" s="38">
        <v>7600</v>
      </c>
      <c r="J669" s="38">
        <v>7562.43</v>
      </c>
      <c r="K669" s="195">
        <f t="shared" si="249"/>
        <v>99.505657894736842</v>
      </c>
      <c r="L669" s="195">
        <f t="shared" si="235"/>
        <v>108.81476067006052</v>
      </c>
    </row>
    <row r="670" spans="1:12" ht="13.8" x14ac:dyDescent="0.25">
      <c r="A670" s="28">
        <v>3223</v>
      </c>
      <c r="B670" s="28" t="s">
        <v>68</v>
      </c>
      <c r="C670" s="28"/>
      <c r="D670" s="28"/>
      <c r="E670" s="28"/>
      <c r="F670" s="27">
        <v>32686.05</v>
      </c>
      <c r="G670" s="36"/>
      <c r="H670" s="38">
        <v>34000</v>
      </c>
      <c r="I670" s="38">
        <v>34000</v>
      </c>
      <c r="J670" s="38">
        <v>32908.15</v>
      </c>
      <c r="K670" s="195">
        <f t="shared" si="249"/>
        <v>96.788676470588243</v>
      </c>
      <c r="L670" s="195">
        <f t="shared" si="235"/>
        <v>100.67949476917524</v>
      </c>
    </row>
    <row r="671" spans="1:12" ht="13.8" x14ac:dyDescent="0.25">
      <c r="A671" s="28">
        <v>3225</v>
      </c>
      <c r="B671" s="146" t="s">
        <v>25</v>
      </c>
      <c r="C671" s="28"/>
      <c r="D671" s="28"/>
      <c r="E671" s="28"/>
      <c r="F671" s="44">
        <v>4043.63</v>
      </c>
      <c r="G671" s="36"/>
      <c r="H671" s="38">
        <v>7400</v>
      </c>
      <c r="I671" s="38">
        <v>7400</v>
      </c>
      <c r="J671" s="38">
        <v>6920.17</v>
      </c>
      <c r="K671" s="195">
        <f t="shared" si="249"/>
        <v>93.515810810810805</v>
      </c>
      <c r="L671" s="195">
        <v>0</v>
      </c>
    </row>
    <row r="672" spans="1:12" x14ac:dyDescent="0.25">
      <c r="A672" s="26">
        <v>323</v>
      </c>
      <c r="B672" s="26" t="s">
        <v>80</v>
      </c>
      <c r="C672" s="26"/>
      <c r="D672" s="26"/>
      <c r="E672" s="26"/>
      <c r="F672" s="37">
        <f>SUM(F673:F679)</f>
        <v>32790.17</v>
      </c>
      <c r="G672" s="37">
        <f t="shared" ref="G672" si="254">SUM(G673:G679)</f>
        <v>0</v>
      </c>
      <c r="H672" s="37">
        <f>SUM(H673:H679)</f>
        <v>38700</v>
      </c>
      <c r="I672" s="37">
        <f>SUM(I673:I679)</f>
        <v>38700</v>
      </c>
      <c r="J672" s="37">
        <f>SUM(J673:J679)</f>
        <v>38320.060000000005</v>
      </c>
      <c r="K672" s="195">
        <f t="shared" si="249"/>
        <v>99.018242894056868</v>
      </c>
      <c r="L672" s="195">
        <f t="shared" si="235"/>
        <v>116.8644749325789</v>
      </c>
    </row>
    <row r="673" spans="1:12" ht="13.8" x14ac:dyDescent="0.25">
      <c r="A673" s="28">
        <v>3231</v>
      </c>
      <c r="B673" s="146" t="s">
        <v>456</v>
      </c>
      <c r="C673" s="28"/>
      <c r="D673" s="28"/>
      <c r="E673" s="28"/>
      <c r="F673" s="44">
        <v>3775.72</v>
      </c>
      <c r="G673" s="36"/>
      <c r="H673" s="38">
        <v>3500</v>
      </c>
      <c r="I673" s="38">
        <v>3500</v>
      </c>
      <c r="J673" s="38">
        <v>3429.18</v>
      </c>
      <c r="K673" s="195">
        <f t="shared" si="249"/>
        <v>97.976571428571418</v>
      </c>
      <c r="L673" s="195">
        <f t="shared" si="235"/>
        <v>90.821882978610702</v>
      </c>
    </row>
    <row r="674" spans="1:12" ht="13.8" x14ac:dyDescent="0.25">
      <c r="A674" s="28">
        <v>3232</v>
      </c>
      <c r="B674" s="28" t="s">
        <v>15</v>
      </c>
      <c r="C674" s="28"/>
      <c r="D674" s="28"/>
      <c r="E674" s="28"/>
      <c r="F674" s="44">
        <v>9653.4500000000007</v>
      </c>
      <c r="G674" s="36"/>
      <c r="H674" s="38">
        <v>16200</v>
      </c>
      <c r="I674" s="38">
        <v>16200</v>
      </c>
      <c r="J674" s="38">
        <v>16103.95</v>
      </c>
      <c r="K674" s="195">
        <f t="shared" si="249"/>
        <v>99.407098765432096</v>
      </c>
      <c r="L674" s="195">
        <f t="shared" si="235"/>
        <v>166.82067033029642</v>
      </c>
    </row>
    <row r="675" spans="1:12" x14ac:dyDescent="0.25">
      <c r="A675" s="28">
        <v>3233</v>
      </c>
      <c r="B675" s="146" t="s">
        <v>279</v>
      </c>
      <c r="C675" s="28"/>
      <c r="D675" s="28"/>
      <c r="E675" s="28"/>
      <c r="F675" s="44">
        <v>1658.75</v>
      </c>
      <c r="G675" s="38"/>
      <c r="H675" s="38">
        <v>0</v>
      </c>
      <c r="I675" s="38">
        <v>0</v>
      </c>
      <c r="J675" s="38">
        <v>0</v>
      </c>
      <c r="K675" s="195">
        <v>0</v>
      </c>
      <c r="L675" s="195">
        <v>0</v>
      </c>
    </row>
    <row r="676" spans="1:12" x14ac:dyDescent="0.25">
      <c r="A676" s="28">
        <v>3234</v>
      </c>
      <c r="B676" s="146" t="s">
        <v>278</v>
      </c>
      <c r="C676" s="28"/>
      <c r="D676" s="28"/>
      <c r="E676" s="28"/>
      <c r="F676" s="44">
        <v>2610.3200000000002</v>
      </c>
      <c r="G676" s="38"/>
      <c r="H676" s="38">
        <v>3500</v>
      </c>
      <c r="I676" s="38">
        <v>3500</v>
      </c>
      <c r="J676" s="38">
        <v>3498.48</v>
      </c>
      <c r="K676" s="195">
        <f t="shared" si="249"/>
        <v>99.956571428571422</v>
      </c>
      <c r="L676" s="195">
        <f t="shared" si="235"/>
        <v>134.02494713291858</v>
      </c>
    </row>
    <row r="677" spans="1:12" x14ac:dyDescent="0.25">
      <c r="A677" s="28">
        <v>3236</v>
      </c>
      <c r="B677" s="146" t="s">
        <v>113</v>
      </c>
      <c r="C677" s="28"/>
      <c r="D677" s="28"/>
      <c r="E677" s="28"/>
      <c r="F677" s="44">
        <v>9075.8700000000008</v>
      </c>
      <c r="G677" s="38"/>
      <c r="H677" s="38">
        <v>10200</v>
      </c>
      <c r="I677" s="38">
        <v>10200</v>
      </c>
      <c r="J677" s="38">
        <v>10006.91</v>
      </c>
      <c r="K677" s="195">
        <f t="shared" si="249"/>
        <v>98.106960784313728</v>
      </c>
      <c r="L677" s="195">
        <f t="shared" si="235"/>
        <v>110.25841048847107</v>
      </c>
    </row>
    <row r="678" spans="1:12" x14ac:dyDescent="0.25">
      <c r="A678" s="28">
        <v>3237</v>
      </c>
      <c r="B678" s="146" t="s">
        <v>457</v>
      </c>
      <c r="C678" s="28"/>
      <c r="D678" s="28"/>
      <c r="E678" s="28"/>
      <c r="F678" s="44">
        <v>0</v>
      </c>
      <c r="G678" s="38"/>
      <c r="H678" s="38">
        <v>2800</v>
      </c>
      <c r="I678" s="38">
        <v>2800</v>
      </c>
      <c r="J678" s="38">
        <v>2800</v>
      </c>
      <c r="K678" s="195">
        <f t="shared" si="249"/>
        <v>100</v>
      </c>
      <c r="L678" s="195">
        <v>0</v>
      </c>
    </row>
    <row r="679" spans="1:12" x14ac:dyDescent="0.25">
      <c r="A679" s="28">
        <v>3237</v>
      </c>
      <c r="B679" s="146" t="s">
        <v>128</v>
      </c>
      <c r="C679" s="28"/>
      <c r="D679" s="28"/>
      <c r="E679" s="28"/>
      <c r="F679" s="44">
        <v>6016.06</v>
      </c>
      <c r="G679" s="38"/>
      <c r="H679" s="38">
        <v>2500</v>
      </c>
      <c r="I679" s="38">
        <v>2500</v>
      </c>
      <c r="J679" s="38">
        <v>2481.54</v>
      </c>
      <c r="K679" s="195">
        <f t="shared" si="249"/>
        <v>99.261599999999987</v>
      </c>
      <c r="L679" s="195">
        <v>0</v>
      </c>
    </row>
    <row r="680" spans="1:12" x14ac:dyDescent="0.25">
      <c r="A680" s="26">
        <v>329</v>
      </c>
      <c r="B680" s="26" t="s">
        <v>149</v>
      </c>
      <c r="C680" s="26"/>
      <c r="D680" s="26"/>
      <c r="E680" s="26"/>
      <c r="F680" s="37">
        <f t="shared" ref="F680:G680" si="255">SUM(F681:F682)</f>
        <v>6962.32</v>
      </c>
      <c r="G680" s="37">
        <f t="shared" si="255"/>
        <v>0</v>
      </c>
      <c r="H680" s="37">
        <f>SUM(H681:H682)</f>
        <v>5500</v>
      </c>
      <c r="I680" s="37">
        <f>SUM(I681:I682)</f>
        <v>5500</v>
      </c>
      <c r="J680" s="37">
        <f t="shared" ref="J680" si="256">SUM(J681:J682)</f>
        <v>5307.29</v>
      </c>
      <c r="K680" s="195">
        <f t="shared" si="249"/>
        <v>96.49618181818181</v>
      </c>
      <c r="L680" s="195">
        <f t="shared" si="235"/>
        <v>76.228757080973011</v>
      </c>
    </row>
    <row r="681" spans="1:12" x14ac:dyDescent="0.25">
      <c r="A681" s="28">
        <v>3291</v>
      </c>
      <c r="B681" s="146" t="s">
        <v>114</v>
      </c>
      <c r="C681" s="28"/>
      <c r="D681" s="28"/>
      <c r="E681" s="28"/>
      <c r="F681" s="44">
        <v>6412.32</v>
      </c>
      <c r="G681" s="38"/>
      <c r="H681" s="38">
        <v>5000</v>
      </c>
      <c r="I681" s="38">
        <v>5000</v>
      </c>
      <c r="J681" s="38">
        <v>4809.29</v>
      </c>
      <c r="K681" s="195">
        <f t="shared" si="249"/>
        <v>96.1858</v>
      </c>
      <c r="L681" s="195">
        <f t="shared" si="235"/>
        <v>75.00077974898322</v>
      </c>
    </row>
    <row r="682" spans="1:12" x14ac:dyDescent="0.25">
      <c r="A682" s="28">
        <v>3293</v>
      </c>
      <c r="B682" s="146" t="s">
        <v>11</v>
      </c>
      <c r="C682" s="28"/>
      <c r="D682" s="28"/>
      <c r="E682" s="28"/>
      <c r="F682" s="44">
        <v>550</v>
      </c>
      <c r="G682" s="38"/>
      <c r="H682" s="38">
        <v>500</v>
      </c>
      <c r="I682" s="38">
        <v>500</v>
      </c>
      <c r="J682" s="38">
        <v>498</v>
      </c>
      <c r="K682" s="195">
        <f t="shared" si="249"/>
        <v>99.6</v>
      </c>
      <c r="L682" s="195">
        <v>0</v>
      </c>
    </row>
    <row r="683" spans="1:12" x14ac:dyDescent="0.25">
      <c r="A683" s="26">
        <v>34</v>
      </c>
      <c r="B683" s="26" t="s">
        <v>28</v>
      </c>
      <c r="C683" s="26"/>
      <c r="D683" s="26"/>
      <c r="E683" s="26"/>
      <c r="F683" s="37">
        <f t="shared" ref="F683:J683" si="257">F684</f>
        <v>7720.27</v>
      </c>
      <c r="G683" s="37">
        <f t="shared" si="257"/>
        <v>0</v>
      </c>
      <c r="H683" s="37">
        <f t="shared" si="257"/>
        <v>5000</v>
      </c>
      <c r="I683" s="37">
        <f t="shared" si="257"/>
        <v>5000</v>
      </c>
      <c r="J683" s="37">
        <f t="shared" si="257"/>
        <v>4509.92</v>
      </c>
      <c r="K683" s="195">
        <f t="shared" si="249"/>
        <v>90.198400000000007</v>
      </c>
      <c r="L683" s="195">
        <f t="shared" si="235"/>
        <v>58.416609781782235</v>
      </c>
    </row>
    <row r="684" spans="1:12" x14ac:dyDescent="0.25">
      <c r="A684" s="26">
        <v>343</v>
      </c>
      <c r="B684" s="26" t="s">
        <v>81</v>
      </c>
      <c r="C684" s="26"/>
      <c r="D684" s="26"/>
      <c r="E684" s="26"/>
      <c r="F684" s="37">
        <f t="shared" ref="F684:H684" si="258">F685+F686</f>
        <v>7720.27</v>
      </c>
      <c r="G684" s="37">
        <f t="shared" si="258"/>
        <v>0</v>
      </c>
      <c r="H684" s="37">
        <f t="shared" si="258"/>
        <v>5000</v>
      </c>
      <c r="I684" s="37">
        <f t="shared" ref="I684" si="259">I685+I686</f>
        <v>5000</v>
      </c>
      <c r="J684" s="37">
        <f>J685+J686</f>
        <v>4509.92</v>
      </c>
      <c r="K684" s="195">
        <f t="shared" si="249"/>
        <v>90.198400000000007</v>
      </c>
      <c r="L684" s="195">
        <f t="shared" si="235"/>
        <v>58.416609781782235</v>
      </c>
    </row>
    <row r="685" spans="1:12" x14ac:dyDescent="0.25">
      <c r="A685" s="28">
        <v>3431</v>
      </c>
      <c r="B685" s="146" t="s">
        <v>29</v>
      </c>
      <c r="C685" s="28"/>
      <c r="D685" s="28"/>
      <c r="E685" s="28"/>
      <c r="F685" s="44">
        <v>3674.45</v>
      </c>
      <c r="G685" s="38"/>
      <c r="H685" s="38">
        <v>4000</v>
      </c>
      <c r="I685" s="38">
        <v>4000</v>
      </c>
      <c r="J685" s="38">
        <v>3882.75</v>
      </c>
      <c r="K685" s="195">
        <f t="shared" si="249"/>
        <v>97.068750000000009</v>
      </c>
      <c r="L685" s="195">
        <f t="shared" si="235"/>
        <v>105.66887561403749</v>
      </c>
    </row>
    <row r="686" spans="1:12" x14ac:dyDescent="0.25">
      <c r="A686" s="28">
        <v>3434</v>
      </c>
      <c r="B686" s="146" t="s">
        <v>82</v>
      </c>
      <c r="C686" s="28"/>
      <c r="D686" s="28"/>
      <c r="E686" s="28"/>
      <c r="F686" s="44">
        <v>4045.82</v>
      </c>
      <c r="G686" s="38"/>
      <c r="H686" s="38">
        <v>1000</v>
      </c>
      <c r="I686" s="38">
        <v>1000</v>
      </c>
      <c r="J686" s="38">
        <v>627.16999999999996</v>
      </c>
      <c r="K686" s="195">
        <f t="shared" si="249"/>
        <v>62.716999999999999</v>
      </c>
      <c r="L686" s="195">
        <f t="shared" si="235"/>
        <v>15.501678275355799</v>
      </c>
    </row>
    <row r="687" spans="1:12" x14ac:dyDescent="0.25">
      <c r="A687" s="28"/>
      <c r="B687" s="146"/>
      <c r="C687" s="28"/>
      <c r="D687" s="28"/>
      <c r="E687" s="28"/>
      <c r="F687" s="44"/>
      <c r="G687" s="38"/>
      <c r="H687" s="38"/>
      <c r="I687" s="38"/>
      <c r="J687" s="38"/>
      <c r="K687" s="195"/>
      <c r="L687" s="195"/>
    </row>
    <row r="688" spans="1:12" x14ac:dyDescent="0.25">
      <c r="A688" s="26">
        <v>4</v>
      </c>
      <c r="B688" s="30" t="s">
        <v>150</v>
      </c>
      <c r="C688" s="26"/>
      <c r="D688" s="26"/>
      <c r="E688" s="26"/>
      <c r="F688" s="37">
        <f t="shared" ref="F688:G688" si="260">F689+F693</f>
        <v>407041.23</v>
      </c>
      <c r="G688" s="37">
        <f t="shared" si="260"/>
        <v>0</v>
      </c>
      <c r="H688" s="37">
        <f>H689+H693</f>
        <v>79800</v>
      </c>
      <c r="I688" s="37">
        <f>I689+I693</f>
        <v>79800</v>
      </c>
      <c r="J688" s="37">
        <f>J689+J693</f>
        <v>79191.39</v>
      </c>
      <c r="K688" s="195">
        <f t="shared" si="249"/>
        <v>99.237330827067666</v>
      </c>
      <c r="L688" s="195">
        <f t="shared" si="235"/>
        <v>19.455373108026428</v>
      </c>
    </row>
    <row r="689" spans="1:12" x14ac:dyDescent="0.25">
      <c r="A689" s="26">
        <v>42</v>
      </c>
      <c r="B689" s="26" t="s">
        <v>151</v>
      </c>
      <c r="C689" s="26"/>
      <c r="D689" s="26"/>
      <c r="E689" s="26"/>
      <c r="F689" s="37">
        <f t="shared" ref="F689:J689" si="261">F690</f>
        <v>407041.23</v>
      </c>
      <c r="G689" s="37">
        <f t="shared" si="261"/>
        <v>0</v>
      </c>
      <c r="H689" s="37">
        <f t="shared" si="261"/>
        <v>35000</v>
      </c>
      <c r="I689" s="37">
        <f t="shared" si="261"/>
        <v>35000</v>
      </c>
      <c r="J689" s="37">
        <f t="shared" si="261"/>
        <v>34541.39</v>
      </c>
      <c r="K689" s="195">
        <f t="shared" si="249"/>
        <v>98.689685714285716</v>
      </c>
      <c r="L689" s="195">
        <f t="shared" si="235"/>
        <v>8.485968362467851</v>
      </c>
    </row>
    <row r="690" spans="1:12" x14ac:dyDescent="0.25">
      <c r="A690" s="26">
        <v>422</v>
      </c>
      <c r="B690" s="26" t="s">
        <v>85</v>
      </c>
      <c r="C690" s="26"/>
      <c r="D690" s="26"/>
      <c r="E690" s="26"/>
      <c r="F690" s="43">
        <f>F691+F692</f>
        <v>407041.23</v>
      </c>
      <c r="G690" s="43">
        <f t="shared" ref="G690:J690" si="262">G691+G692</f>
        <v>0</v>
      </c>
      <c r="H690" s="43">
        <f t="shared" si="262"/>
        <v>35000</v>
      </c>
      <c r="I690" s="43">
        <f t="shared" ref="I690" si="263">I691+I692</f>
        <v>35000</v>
      </c>
      <c r="J690" s="43">
        <f t="shared" si="262"/>
        <v>34541.39</v>
      </c>
      <c r="K690" s="195">
        <f t="shared" si="249"/>
        <v>98.689685714285716</v>
      </c>
      <c r="L690" s="195">
        <f t="shared" si="235"/>
        <v>8.485968362467851</v>
      </c>
    </row>
    <row r="691" spans="1:12" x14ac:dyDescent="0.25">
      <c r="A691" s="28">
        <v>4221</v>
      </c>
      <c r="B691" s="146" t="s">
        <v>129</v>
      </c>
      <c r="C691" s="28"/>
      <c r="D691" s="28"/>
      <c r="E691" s="28"/>
      <c r="F691" s="44">
        <v>5209.9799999999996</v>
      </c>
      <c r="G691" s="38"/>
      <c r="H691" s="38">
        <v>35000</v>
      </c>
      <c r="I691" s="38">
        <v>35000</v>
      </c>
      <c r="J691" s="38">
        <v>34541.39</v>
      </c>
      <c r="K691" s="195">
        <f t="shared" si="249"/>
        <v>98.689685714285716</v>
      </c>
      <c r="L691" s="195">
        <f t="shared" si="235"/>
        <v>662.98507863753798</v>
      </c>
    </row>
    <row r="692" spans="1:12" s="139" customFormat="1" x14ac:dyDescent="0.25">
      <c r="A692" s="146">
        <v>4221</v>
      </c>
      <c r="B692" s="146" t="s">
        <v>626</v>
      </c>
      <c r="C692" s="146"/>
      <c r="D692" s="146"/>
      <c r="E692" s="146"/>
      <c r="F692" s="147">
        <v>401831.25</v>
      </c>
      <c r="G692" s="140"/>
      <c r="H692" s="140"/>
      <c r="I692" s="140"/>
      <c r="J692" s="140"/>
      <c r="K692" s="195"/>
      <c r="L692" s="195"/>
    </row>
    <row r="693" spans="1:12" x14ac:dyDescent="0.25">
      <c r="A693" s="26">
        <v>45</v>
      </c>
      <c r="B693" s="26" t="s">
        <v>458</v>
      </c>
      <c r="C693" s="28"/>
      <c r="D693" s="28"/>
      <c r="E693" s="28"/>
      <c r="F693" s="44">
        <v>0</v>
      </c>
      <c r="G693" s="38"/>
      <c r="H693" s="37">
        <f>H694</f>
        <v>44800</v>
      </c>
      <c r="I693" s="37">
        <f>I694</f>
        <v>44800</v>
      </c>
      <c r="J693" s="37">
        <f>J694</f>
        <v>44650</v>
      </c>
      <c r="K693" s="195">
        <f t="shared" si="249"/>
        <v>99.665178571428569</v>
      </c>
      <c r="L693" s="195">
        <v>0</v>
      </c>
    </row>
    <row r="694" spans="1:12" x14ac:dyDescent="0.25">
      <c r="A694" s="26">
        <v>451</v>
      </c>
      <c r="B694" s="26" t="s">
        <v>447</v>
      </c>
      <c r="C694" s="28"/>
      <c r="D694" s="28"/>
      <c r="E694" s="28"/>
      <c r="F694" s="44">
        <v>0</v>
      </c>
      <c r="G694" s="38"/>
      <c r="H694" s="37">
        <f>H695+H696</f>
        <v>44800</v>
      </c>
      <c r="I694" s="37">
        <f>I695+I696</f>
        <v>44800</v>
      </c>
      <c r="J694" s="37">
        <f>J695+J696</f>
        <v>44650</v>
      </c>
      <c r="K694" s="195">
        <f t="shared" si="249"/>
        <v>99.665178571428569</v>
      </c>
      <c r="L694" s="195">
        <v>0</v>
      </c>
    </row>
    <row r="695" spans="1:12" x14ac:dyDescent="0.25">
      <c r="A695" s="146">
        <v>4511</v>
      </c>
      <c r="B695" s="146" t="s">
        <v>280</v>
      </c>
      <c r="C695" s="146"/>
      <c r="D695" s="146"/>
      <c r="E695" s="146"/>
      <c r="F695" s="147">
        <v>0</v>
      </c>
      <c r="G695" s="140"/>
      <c r="H695" s="140">
        <v>24800</v>
      </c>
      <c r="I695" s="140">
        <v>24800</v>
      </c>
      <c r="J695" s="38">
        <v>24750</v>
      </c>
      <c r="K695" s="195">
        <f t="shared" si="249"/>
        <v>99.798387096774192</v>
      </c>
      <c r="L695" s="195">
        <v>0</v>
      </c>
    </row>
    <row r="696" spans="1:12" x14ac:dyDescent="0.25">
      <c r="A696" s="146">
        <v>4511</v>
      </c>
      <c r="B696" s="146" t="s">
        <v>459</v>
      </c>
      <c r="C696" s="146"/>
      <c r="D696" s="146"/>
      <c r="E696" s="146"/>
      <c r="F696" s="147">
        <v>0</v>
      </c>
      <c r="G696" s="140"/>
      <c r="H696" s="140">
        <v>20000</v>
      </c>
      <c r="I696" s="140">
        <v>20000</v>
      </c>
      <c r="J696" s="140">
        <v>19900</v>
      </c>
      <c r="K696" s="195">
        <f t="shared" si="249"/>
        <v>99.5</v>
      </c>
      <c r="L696" s="195">
        <v>0</v>
      </c>
    </row>
    <row r="697" spans="1:12" ht="13.8" x14ac:dyDescent="0.25">
      <c r="A697" s="235" t="s">
        <v>421</v>
      </c>
      <c r="B697" s="250"/>
      <c r="C697" s="250"/>
      <c r="D697" s="250"/>
      <c r="E697" s="250"/>
      <c r="F697" s="251"/>
      <c r="G697" s="250"/>
      <c r="H697" s="251"/>
      <c r="I697" s="251"/>
      <c r="J697" s="252"/>
      <c r="K697" s="252"/>
      <c r="L697" s="252"/>
    </row>
    <row r="698" spans="1:12" ht="13.8" x14ac:dyDescent="0.25">
      <c r="A698" s="226" t="s">
        <v>460</v>
      </c>
      <c r="B698" s="257"/>
      <c r="C698" s="257"/>
      <c r="D698" s="257"/>
      <c r="E698" s="257"/>
      <c r="F698" s="264">
        <v>0</v>
      </c>
      <c r="G698" s="257"/>
      <c r="H698" s="227">
        <f>H701</f>
        <v>0</v>
      </c>
      <c r="I698" s="227">
        <f>I701</f>
        <v>0</v>
      </c>
      <c r="J698" s="227">
        <f t="shared" ref="J698" si="264">J701</f>
        <v>0</v>
      </c>
      <c r="K698" s="227">
        <v>0</v>
      </c>
      <c r="L698" s="227">
        <v>0</v>
      </c>
    </row>
    <row r="699" spans="1:12" ht="13.8" x14ac:dyDescent="0.25">
      <c r="A699" s="47"/>
      <c r="B699" s="29"/>
      <c r="C699" s="29"/>
      <c r="D699" s="29"/>
      <c r="E699" s="29"/>
      <c r="F699" s="38"/>
      <c r="G699" s="29"/>
      <c r="H699" s="38"/>
      <c r="I699" s="38"/>
      <c r="J699" s="1"/>
      <c r="K699" s="195"/>
      <c r="L699" s="195"/>
    </row>
    <row r="700" spans="1:12" ht="13.8" x14ac:dyDescent="0.25">
      <c r="A700" s="47"/>
      <c r="B700" s="29"/>
      <c r="C700" s="29"/>
      <c r="D700" s="29"/>
      <c r="E700" s="29"/>
      <c r="F700" s="38"/>
      <c r="G700" s="29"/>
      <c r="H700" s="38"/>
      <c r="I700" s="38"/>
      <c r="J700" s="1"/>
      <c r="K700" s="195"/>
      <c r="L700" s="195"/>
    </row>
    <row r="701" spans="1:12" x14ac:dyDescent="0.25">
      <c r="A701" s="26">
        <v>42</v>
      </c>
      <c r="B701" s="26" t="s">
        <v>721</v>
      </c>
      <c r="C701" s="28"/>
      <c r="D701" s="28"/>
      <c r="E701" s="28"/>
      <c r="F701" s="44">
        <v>0</v>
      </c>
      <c r="G701" s="38"/>
      <c r="H701" s="37">
        <f>H702</f>
        <v>0</v>
      </c>
      <c r="I701" s="37">
        <f>I702</f>
        <v>0</v>
      </c>
      <c r="J701" s="37">
        <f t="shared" ref="J701:J702" si="265">J702</f>
        <v>0</v>
      </c>
      <c r="K701" s="195">
        <v>0</v>
      </c>
      <c r="L701" s="195">
        <v>0</v>
      </c>
    </row>
    <row r="702" spans="1:12" x14ac:dyDescent="0.25">
      <c r="A702" s="26">
        <v>422</v>
      </c>
      <c r="B702" s="26" t="s">
        <v>85</v>
      </c>
      <c r="C702" s="28"/>
      <c r="D702" s="28"/>
      <c r="E702" s="28"/>
      <c r="F702" s="44">
        <v>0</v>
      </c>
      <c r="G702" s="38"/>
      <c r="H702" s="37">
        <f>H703</f>
        <v>0</v>
      </c>
      <c r="I702" s="37">
        <f>I703</f>
        <v>0</v>
      </c>
      <c r="J702" s="37">
        <f t="shared" si="265"/>
        <v>0</v>
      </c>
      <c r="K702" s="195">
        <v>0</v>
      </c>
      <c r="L702" s="195">
        <v>0</v>
      </c>
    </row>
    <row r="703" spans="1:12" x14ac:dyDescent="0.25">
      <c r="A703" s="146">
        <v>4223</v>
      </c>
      <c r="B703" s="146" t="s">
        <v>461</v>
      </c>
      <c r="C703" s="146"/>
      <c r="D703" s="146"/>
      <c r="E703" s="146"/>
      <c r="F703" s="147">
        <v>0</v>
      </c>
      <c r="G703" s="140"/>
      <c r="H703" s="140">
        <v>0</v>
      </c>
      <c r="I703" s="140">
        <v>0</v>
      </c>
      <c r="J703" s="38">
        <v>0</v>
      </c>
      <c r="K703" s="195">
        <v>0</v>
      </c>
      <c r="L703" s="195">
        <v>0</v>
      </c>
    </row>
    <row r="704" spans="1:12" x14ac:dyDescent="0.25">
      <c r="A704" s="146"/>
      <c r="B704" s="146"/>
      <c r="C704" s="146"/>
      <c r="D704" s="146"/>
      <c r="E704" s="146"/>
      <c r="F704" s="147"/>
      <c r="G704" s="140"/>
      <c r="H704" s="140"/>
      <c r="I704" s="140"/>
      <c r="J704" s="38"/>
      <c r="K704" s="195"/>
      <c r="L704" s="195"/>
    </row>
    <row r="705" spans="1:12" x14ac:dyDescent="0.25">
      <c r="A705" s="146"/>
      <c r="B705" s="146"/>
      <c r="C705" s="146"/>
      <c r="D705" s="146"/>
      <c r="E705" s="146"/>
      <c r="F705" s="147"/>
      <c r="G705" s="140"/>
      <c r="H705" s="140"/>
      <c r="I705" s="140"/>
      <c r="J705" s="38"/>
      <c r="K705" s="195"/>
      <c r="L705" s="195"/>
    </row>
    <row r="706" spans="1:12" ht="13.8" x14ac:dyDescent="0.25">
      <c r="A706" s="202" t="s">
        <v>462</v>
      </c>
      <c r="B706" s="202"/>
      <c r="C706" s="202"/>
      <c r="D706" s="202"/>
      <c r="E706" s="202"/>
      <c r="F706" s="203">
        <f t="shared" ref="F706:G706" si="266">F709</f>
        <v>18559.810000000001</v>
      </c>
      <c r="G706" s="203">
        <f t="shared" si="266"/>
        <v>0</v>
      </c>
      <c r="H706" s="203">
        <f>H709</f>
        <v>21200</v>
      </c>
      <c r="I706" s="203">
        <f>I709</f>
        <v>21200</v>
      </c>
      <c r="J706" s="203">
        <f t="shared" ref="J706" si="267">J709</f>
        <v>21160</v>
      </c>
      <c r="K706" s="203">
        <f t="shared" si="249"/>
        <v>99.811320754716988</v>
      </c>
      <c r="L706" s="203">
        <f t="shared" ref="L706:L766" si="268">(J706/F706)*100</f>
        <v>114.00978781571578</v>
      </c>
    </row>
    <row r="707" spans="1:12" ht="13.8" x14ac:dyDescent="0.25">
      <c r="A707" s="204" t="s">
        <v>463</v>
      </c>
      <c r="B707" s="204"/>
      <c r="C707" s="204"/>
      <c r="D707" s="204"/>
      <c r="E707" s="204"/>
      <c r="F707" s="220"/>
      <c r="G707" s="204"/>
      <c r="H707" s="205"/>
      <c r="I707" s="205"/>
      <c r="J707" s="206"/>
      <c r="K707" s="206"/>
      <c r="L707" s="206"/>
    </row>
    <row r="708" spans="1:12" ht="13.8" x14ac:dyDescent="0.25">
      <c r="A708" s="235" t="s">
        <v>346</v>
      </c>
      <c r="B708" s="250"/>
      <c r="C708" s="250"/>
      <c r="D708" s="250"/>
      <c r="E708" s="250"/>
      <c r="F708" s="251"/>
      <c r="G708" s="250"/>
      <c r="H708" s="251"/>
      <c r="I708" s="251"/>
      <c r="J708" s="252"/>
      <c r="K708" s="252"/>
      <c r="L708" s="252"/>
    </row>
    <row r="709" spans="1:12" ht="13.8" x14ac:dyDescent="0.25">
      <c r="A709" s="211" t="s">
        <v>723</v>
      </c>
      <c r="B709" s="212"/>
      <c r="C709" s="212"/>
      <c r="D709" s="212"/>
      <c r="E709" s="212"/>
      <c r="F709" s="213">
        <f t="shared" ref="F709:G709" si="269">F711</f>
        <v>18559.810000000001</v>
      </c>
      <c r="G709" s="213">
        <f t="shared" si="269"/>
        <v>0</v>
      </c>
      <c r="H709" s="213">
        <f>H711</f>
        <v>21200</v>
      </c>
      <c r="I709" s="213">
        <f>I711</f>
        <v>21200</v>
      </c>
      <c r="J709" s="213">
        <f t="shared" ref="J709" si="270">J711</f>
        <v>21160</v>
      </c>
      <c r="K709" s="213">
        <f t="shared" si="249"/>
        <v>99.811320754716988</v>
      </c>
      <c r="L709" s="213">
        <f t="shared" si="268"/>
        <v>114.00978781571578</v>
      </c>
    </row>
    <row r="710" spans="1:12" ht="13.8" x14ac:dyDescent="0.25">
      <c r="A710" s="47"/>
      <c r="B710" s="29"/>
      <c r="C710" s="29"/>
      <c r="D710" s="212" t="s">
        <v>724</v>
      </c>
      <c r="E710" s="212"/>
      <c r="F710" s="38"/>
      <c r="G710" s="29"/>
      <c r="H710" s="38"/>
      <c r="I710" s="38"/>
      <c r="J710" s="1"/>
      <c r="K710" s="195"/>
      <c r="L710" s="195"/>
    </row>
    <row r="711" spans="1:12" x14ac:dyDescent="0.25">
      <c r="A711" s="30">
        <v>36</v>
      </c>
      <c r="B711" s="30" t="s">
        <v>115</v>
      </c>
      <c r="C711" s="30"/>
      <c r="D711" s="30"/>
      <c r="E711" s="30"/>
      <c r="F711" s="37">
        <f t="shared" ref="F711:J711" si="271">F712</f>
        <v>18559.810000000001</v>
      </c>
      <c r="G711" s="37">
        <f t="shared" si="271"/>
        <v>0</v>
      </c>
      <c r="H711" s="37">
        <f t="shared" si="271"/>
        <v>21200</v>
      </c>
      <c r="I711" s="37">
        <f t="shared" si="271"/>
        <v>21200</v>
      </c>
      <c r="J711" s="37">
        <f t="shared" si="271"/>
        <v>21160</v>
      </c>
      <c r="K711" s="195">
        <f t="shared" si="249"/>
        <v>99.811320754716988</v>
      </c>
      <c r="L711" s="195">
        <f t="shared" si="268"/>
        <v>114.00978781571578</v>
      </c>
    </row>
    <row r="712" spans="1:12" x14ac:dyDescent="0.25">
      <c r="A712" s="30">
        <v>363</v>
      </c>
      <c r="B712" s="30" t="s">
        <v>115</v>
      </c>
      <c r="C712" s="30"/>
      <c r="D712" s="30"/>
      <c r="E712" s="30"/>
      <c r="F712" s="37">
        <f t="shared" ref="F712:G712" si="272">SUM(F713:F715)</f>
        <v>18559.810000000001</v>
      </c>
      <c r="G712" s="37">
        <f t="shared" si="272"/>
        <v>0</v>
      </c>
      <c r="H712" s="37">
        <f>SUM(H713:H715)</f>
        <v>21200</v>
      </c>
      <c r="I712" s="37">
        <f>SUM(I713:I715)</f>
        <v>21200</v>
      </c>
      <c r="J712" s="37">
        <f t="shared" ref="J712" si="273">SUM(J713:J715)</f>
        <v>21160</v>
      </c>
      <c r="K712" s="195">
        <f t="shared" si="249"/>
        <v>99.811320754716988</v>
      </c>
      <c r="L712" s="195">
        <f t="shared" si="268"/>
        <v>114.00978781571578</v>
      </c>
    </row>
    <row r="713" spans="1:12" x14ac:dyDescent="0.25">
      <c r="A713" s="29">
        <v>3631</v>
      </c>
      <c r="B713" s="141" t="s">
        <v>464</v>
      </c>
      <c r="C713" s="29"/>
      <c r="D713" s="29"/>
      <c r="E713" s="29"/>
      <c r="F713" s="38">
        <v>18559.810000000001</v>
      </c>
      <c r="G713" s="37"/>
      <c r="H713" s="38">
        <v>20000</v>
      </c>
      <c r="I713" s="38">
        <v>20000</v>
      </c>
      <c r="J713" s="38">
        <v>20000</v>
      </c>
      <c r="K713" s="195">
        <f t="shared" si="249"/>
        <v>100</v>
      </c>
      <c r="L713" s="195">
        <f t="shared" si="268"/>
        <v>107.75972383337975</v>
      </c>
    </row>
    <row r="714" spans="1:12" x14ac:dyDescent="0.25">
      <c r="A714" s="29"/>
      <c r="B714" s="29"/>
      <c r="C714" s="29"/>
      <c r="D714" s="29"/>
      <c r="E714" s="29"/>
      <c r="F714" s="38"/>
      <c r="G714" s="140"/>
      <c r="H714" s="38"/>
      <c r="I714" s="38"/>
      <c r="J714" s="38"/>
      <c r="K714" s="195"/>
      <c r="L714" s="195"/>
    </row>
    <row r="715" spans="1:12" x14ac:dyDescent="0.25">
      <c r="A715" s="141">
        <v>3631</v>
      </c>
      <c r="B715" s="141" t="s">
        <v>87</v>
      </c>
      <c r="C715" s="141"/>
      <c r="D715" s="141"/>
      <c r="E715" s="29"/>
      <c r="F715" s="38">
        <v>0</v>
      </c>
      <c r="G715" s="140"/>
      <c r="H715" s="38">
        <v>1200</v>
      </c>
      <c r="I715" s="38">
        <v>1200</v>
      </c>
      <c r="J715" s="38">
        <v>1160</v>
      </c>
      <c r="K715" s="195">
        <f t="shared" si="249"/>
        <v>96.666666666666671</v>
      </c>
      <c r="L715" s="195">
        <v>0</v>
      </c>
    </row>
    <row r="716" spans="1:12" x14ac:dyDescent="0.25">
      <c r="A716" s="141"/>
      <c r="B716" s="141"/>
      <c r="C716" s="141"/>
      <c r="D716" s="141"/>
      <c r="E716" s="29"/>
      <c r="F716" s="38"/>
      <c r="G716" s="140"/>
      <c r="H716" s="38"/>
      <c r="I716" s="38"/>
      <c r="J716" s="38"/>
      <c r="K716" s="195"/>
      <c r="L716" s="195"/>
    </row>
    <row r="717" spans="1:12" ht="13.8" x14ac:dyDescent="0.25">
      <c r="A717" s="202" t="s">
        <v>465</v>
      </c>
      <c r="B717" s="202"/>
      <c r="C717" s="202"/>
      <c r="D717" s="202"/>
      <c r="E717" s="202"/>
      <c r="F717" s="219">
        <v>23750</v>
      </c>
      <c r="G717" s="202"/>
      <c r="H717" s="203">
        <f>H720</f>
        <v>24000</v>
      </c>
      <c r="I717" s="203">
        <f>I720</f>
        <v>24000</v>
      </c>
      <c r="J717" s="203">
        <f t="shared" ref="J717" si="274">J720</f>
        <v>24000</v>
      </c>
      <c r="K717" s="203">
        <f t="shared" si="249"/>
        <v>100</v>
      </c>
      <c r="L717" s="203">
        <f t="shared" si="268"/>
        <v>101.05263157894737</v>
      </c>
    </row>
    <row r="718" spans="1:12" s="9" customFormat="1" ht="13.8" x14ac:dyDescent="0.25">
      <c r="A718" s="204" t="s">
        <v>466</v>
      </c>
      <c r="B718" s="204"/>
      <c r="C718" s="204"/>
      <c r="D718" s="204"/>
      <c r="E718" s="204"/>
      <c r="F718" s="220"/>
      <c r="G718" s="204"/>
      <c r="H718" s="205"/>
      <c r="I718" s="205"/>
      <c r="J718" s="206"/>
      <c r="K718" s="206"/>
      <c r="L718" s="206"/>
    </row>
    <row r="719" spans="1:12" s="9" customFormat="1" ht="13.8" x14ac:dyDescent="0.25">
      <c r="A719" s="235" t="s">
        <v>346</v>
      </c>
      <c r="B719" s="250"/>
      <c r="C719" s="250"/>
      <c r="D719" s="250"/>
      <c r="E719" s="250"/>
      <c r="F719" s="251"/>
      <c r="G719" s="250"/>
      <c r="H719" s="251"/>
      <c r="I719" s="251"/>
      <c r="J719" s="252"/>
      <c r="K719" s="252"/>
      <c r="L719" s="252"/>
    </row>
    <row r="720" spans="1:12" s="9" customFormat="1" ht="13.8" x14ac:dyDescent="0.25">
      <c r="A720" s="211" t="s">
        <v>725</v>
      </c>
      <c r="B720" s="212"/>
      <c r="C720" s="212"/>
      <c r="D720" s="212"/>
      <c r="E720" s="212"/>
      <c r="F720" s="213">
        <v>23750</v>
      </c>
      <c r="G720" s="212"/>
      <c r="H720" s="213">
        <f>H722</f>
        <v>24000</v>
      </c>
      <c r="I720" s="213">
        <f>I722</f>
        <v>24000</v>
      </c>
      <c r="J720" s="213">
        <f t="shared" ref="J720" si="275">J722</f>
        <v>24000</v>
      </c>
      <c r="K720" s="213">
        <f t="shared" si="249"/>
        <v>100</v>
      </c>
      <c r="L720" s="213">
        <f t="shared" si="268"/>
        <v>101.05263157894737</v>
      </c>
    </row>
    <row r="721" spans="1:12" ht="13.8" x14ac:dyDescent="0.25">
      <c r="A721" s="47"/>
      <c r="B721" s="29"/>
      <c r="C721" s="29"/>
      <c r="D721" s="214" t="s">
        <v>726</v>
      </c>
      <c r="E721" s="212"/>
      <c r="F721" s="38"/>
      <c r="G721" s="29"/>
      <c r="H721" s="38"/>
      <c r="I721" s="38"/>
      <c r="J721" s="1"/>
      <c r="K721" s="195"/>
      <c r="L721" s="195"/>
    </row>
    <row r="722" spans="1:12" x14ac:dyDescent="0.25">
      <c r="A722" s="30">
        <v>37</v>
      </c>
      <c r="B722" s="30" t="s">
        <v>43</v>
      </c>
      <c r="C722" s="30"/>
      <c r="D722" s="30"/>
      <c r="E722" s="30"/>
      <c r="F722" s="37">
        <v>23750</v>
      </c>
      <c r="G722" s="37"/>
      <c r="H722" s="37">
        <f t="shared" ref="H722:J723" si="276">H723</f>
        <v>24000</v>
      </c>
      <c r="I722" s="37">
        <f t="shared" si="276"/>
        <v>24000</v>
      </c>
      <c r="J722" s="37">
        <f t="shared" si="276"/>
        <v>24000</v>
      </c>
      <c r="K722" s="195">
        <f t="shared" ref="K722:K778" si="277">(J722/I722)*100</f>
        <v>100</v>
      </c>
      <c r="L722" s="195">
        <f t="shared" si="268"/>
        <v>101.05263157894737</v>
      </c>
    </row>
    <row r="723" spans="1:12" x14ac:dyDescent="0.25">
      <c r="A723" s="30">
        <v>372</v>
      </c>
      <c r="B723" s="30" t="s">
        <v>43</v>
      </c>
      <c r="C723" s="30"/>
      <c r="D723" s="30"/>
      <c r="E723" s="30"/>
      <c r="F723" s="37">
        <v>23750</v>
      </c>
      <c r="G723" s="37"/>
      <c r="H723" s="37">
        <f t="shared" si="276"/>
        <v>24000</v>
      </c>
      <c r="I723" s="37">
        <f t="shared" si="276"/>
        <v>24000</v>
      </c>
      <c r="J723" s="37">
        <f t="shared" si="276"/>
        <v>24000</v>
      </c>
      <c r="K723" s="195">
        <f t="shared" si="277"/>
        <v>100</v>
      </c>
      <c r="L723" s="195">
        <f t="shared" si="268"/>
        <v>101.05263157894737</v>
      </c>
    </row>
    <row r="724" spans="1:12" x14ac:dyDescent="0.25">
      <c r="A724" s="29">
        <v>3721</v>
      </c>
      <c r="B724" s="29" t="s">
        <v>71</v>
      </c>
      <c r="C724" s="29"/>
      <c r="D724" s="29"/>
      <c r="E724" s="29"/>
      <c r="F724" s="38">
        <v>23750</v>
      </c>
      <c r="G724" s="38"/>
      <c r="H724" s="38">
        <v>24000</v>
      </c>
      <c r="I724" s="38">
        <v>24000</v>
      </c>
      <c r="J724" s="38">
        <v>24000</v>
      </c>
      <c r="K724" s="195">
        <f t="shared" si="277"/>
        <v>100</v>
      </c>
      <c r="L724" s="195">
        <f t="shared" si="268"/>
        <v>101.05263157894737</v>
      </c>
    </row>
    <row r="725" spans="1:12" x14ac:dyDescent="0.25">
      <c r="A725" s="29"/>
      <c r="B725" s="29"/>
      <c r="C725" s="29"/>
      <c r="D725" s="29"/>
      <c r="E725" s="29"/>
      <c r="F725" s="38"/>
      <c r="G725" s="38"/>
      <c r="H725" s="38"/>
      <c r="I725" s="38"/>
      <c r="J725" s="38"/>
      <c r="K725" s="195"/>
      <c r="L725" s="195"/>
    </row>
    <row r="726" spans="1:12" ht="13.8" x14ac:dyDescent="0.25">
      <c r="A726" s="202" t="s">
        <v>467</v>
      </c>
      <c r="B726" s="202"/>
      <c r="C726" s="202"/>
      <c r="D726" s="202"/>
      <c r="E726" s="202"/>
      <c r="F726" s="203">
        <v>78000</v>
      </c>
      <c r="G726" s="202"/>
      <c r="H726" s="203">
        <f>H729</f>
        <v>60000</v>
      </c>
      <c r="I726" s="203">
        <f>I729</f>
        <v>60000</v>
      </c>
      <c r="J726" s="203">
        <f t="shared" ref="J726" si="278">J729</f>
        <v>55000</v>
      </c>
      <c r="K726" s="203">
        <f t="shared" si="277"/>
        <v>91.666666666666657</v>
      </c>
      <c r="L726" s="203">
        <f t="shared" si="268"/>
        <v>70.512820512820511</v>
      </c>
    </row>
    <row r="727" spans="1:12" ht="13.8" x14ac:dyDescent="0.25">
      <c r="A727" s="204" t="s">
        <v>468</v>
      </c>
      <c r="B727" s="204"/>
      <c r="C727" s="204"/>
      <c r="D727" s="204"/>
      <c r="E727" s="204"/>
      <c r="F727" s="220"/>
      <c r="G727" s="204"/>
      <c r="H727" s="205"/>
      <c r="I727" s="205"/>
      <c r="J727" s="206"/>
      <c r="K727" s="206"/>
      <c r="L727" s="206"/>
    </row>
    <row r="728" spans="1:12" ht="13.8" x14ac:dyDescent="0.25">
      <c r="A728" s="235" t="s">
        <v>346</v>
      </c>
      <c r="B728" s="250"/>
      <c r="C728" s="250"/>
      <c r="D728" s="250"/>
      <c r="E728" s="250"/>
      <c r="F728" s="251"/>
      <c r="G728" s="250"/>
      <c r="H728" s="251"/>
      <c r="I728" s="251"/>
      <c r="J728" s="252"/>
      <c r="K728" s="252"/>
      <c r="L728" s="252"/>
    </row>
    <row r="729" spans="1:12" ht="13.8" x14ac:dyDescent="0.25">
      <c r="A729" s="211" t="s">
        <v>469</v>
      </c>
      <c r="B729" s="212"/>
      <c r="C729" s="212"/>
      <c r="D729" s="212"/>
      <c r="E729" s="212"/>
      <c r="F729" s="213">
        <v>78000</v>
      </c>
      <c r="G729" s="212"/>
      <c r="H729" s="213">
        <f>H731</f>
        <v>60000</v>
      </c>
      <c r="I729" s="213">
        <f>I731</f>
        <v>60000</v>
      </c>
      <c r="J729" s="213">
        <f t="shared" ref="J729" si="279">J731</f>
        <v>55000</v>
      </c>
      <c r="K729" s="213">
        <f t="shared" si="277"/>
        <v>91.666666666666657</v>
      </c>
      <c r="L729" s="213">
        <f t="shared" si="268"/>
        <v>70.512820512820511</v>
      </c>
    </row>
    <row r="730" spans="1:12" ht="13.8" x14ac:dyDescent="0.25">
      <c r="A730" s="47"/>
      <c r="B730" s="29"/>
      <c r="C730" s="29"/>
      <c r="D730" s="29"/>
      <c r="E730" s="29"/>
      <c r="F730" s="38"/>
      <c r="G730" s="29"/>
      <c r="H730" s="38"/>
      <c r="I730" s="38"/>
      <c r="J730" s="1"/>
      <c r="K730" s="195"/>
      <c r="L730" s="195"/>
    </row>
    <row r="731" spans="1:12" x14ac:dyDescent="0.25">
      <c r="A731" s="26">
        <v>372</v>
      </c>
      <c r="B731" s="26" t="s">
        <v>43</v>
      </c>
      <c r="C731" s="30"/>
      <c r="D731" s="30"/>
      <c r="E731" s="30"/>
      <c r="F731" s="37">
        <v>78000</v>
      </c>
      <c r="G731" s="37"/>
      <c r="H731" s="37">
        <f>H732</f>
        <v>60000</v>
      </c>
      <c r="I731" s="37">
        <f>I732</f>
        <v>60000</v>
      </c>
      <c r="J731" s="37">
        <f t="shared" ref="J731" si="280">J732</f>
        <v>55000</v>
      </c>
      <c r="K731" s="195">
        <f t="shared" si="277"/>
        <v>91.666666666666657</v>
      </c>
      <c r="L731" s="195">
        <f t="shared" si="268"/>
        <v>70.512820512820511</v>
      </c>
    </row>
    <row r="732" spans="1:12" ht="15.6" x14ac:dyDescent="0.3">
      <c r="A732" s="29">
        <v>3721</v>
      </c>
      <c r="B732" s="29" t="s">
        <v>281</v>
      </c>
      <c r="C732" s="29"/>
      <c r="D732" s="29"/>
      <c r="E732" s="29"/>
      <c r="F732" s="38">
        <v>78000</v>
      </c>
      <c r="G732" s="33"/>
      <c r="H732" s="140">
        <v>60000</v>
      </c>
      <c r="I732" s="140">
        <v>60000</v>
      </c>
      <c r="J732" s="140">
        <v>55000</v>
      </c>
      <c r="K732" s="195">
        <f t="shared" si="277"/>
        <v>91.666666666666657</v>
      </c>
      <c r="L732" s="195">
        <f t="shared" si="268"/>
        <v>70.512820512820511</v>
      </c>
    </row>
    <row r="733" spans="1:12" ht="15.6" x14ac:dyDescent="0.3">
      <c r="A733" s="29"/>
      <c r="B733" s="29"/>
      <c r="C733" s="29"/>
      <c r="D733" s="29"/>
      <c r="E733" s="29"/>
      <c r="F733" s="38"/>
      <c r="G733" s="33"/>
      <c r="H733" s="140"/>
      <c r="I733" s="140"/>
      <c r="J733" s="37"/>
      <c r="K733" s="195"/>
      <c r="L733" s="195"/>
    </row>
    <row r="734" spans="1:12" ht="13.8" x14ac:dyDescent="0.25">
      <c r="A734" s="200" t="s">
        <v>518</v>
      </c>
      <c r="B734" s="200"/>
      <c r="C734" s="200"/>
      <c r="D734" s="200"/>
      <c r="E734" s="200"/>
      <c r="F734" s="231">
        <f>F741+F758</f>
        <v>170097.18</v>
      </c>
      <c r="G734" s="231">
        <f t="shared" ref="G734" si="281">G741+G758</f>
        <v>0</v>
      </c>
      <c r="H734" s="231">
        <f>H741+H758</f>
        <v>196000</v>
      </c>
      <c r="I734" s="231">
        <f>I741+I758</f>
        <v>192500</v>
      </c>
      <c r="J734" s="231">
        <f t="shared" ref="J734" si="282">J741+J758</f>
        <v>191854.46000000002</v>
      </c>
      <c r="K734" s="231">
        <f t="shared" si="277"/>
        <v>99.664654545454553</v>
      </c>
      <c r="L734" s="231">
        <f t="shared" si="268"/>
        <v>112.79108801215871</v>
      </c>
    </row>
    <row r="735" spans="1:12" ht="13.8" x14ac:dyDescent="0.25">
      <c r="A735" s="200"/>
      <c r="B735" s="200" t="s">
        <v>214</v>
      </c>
      <c r="C735" s="200"/>
      <c r="D735" s="200"/>
      <c r="E735" s="200"/>
      <c r="F735" s="231"/>
      <c r="G735" s="230"/>
      <c r="H735" s="231"/>
      <c r="I735" s="231"/>
      <c r="J735" s="231"/>
      <c r="K735" s="231"/>
      <c r="L735" s="231"/>
    </row>
    <row r="736" spans="1:12" ht="13.8" x14ac:dyDescent="0.25">
      <c r="A736" s="202" t="s">
        <v>470</v>
      </c>
      <c r="B736" s="202"/>
      <c r="C736" s="202"/>
      <c r="D736" s="202"/>
      <c r="E736" s="202"/>
      <c r="F736" s="219">
        <f>F741</f>
        <v>161497.18</v>
      </c>
      <c r="G736" s="219">
        <f t="shared" ref="G736" si="283">G741</f>
        <v>0</v>
      </c>
      <c r="H736" s="219">
        <f>H741</f>
        <v>190000</v>
      </c>
      <c r="I736" s="219">
        <f>I741</f>
        <v>186500</v>
      </c>
      <c r="J736" s="219">
        <f t="shared" ref="J736" si="284">J741</f>
        <v>185878.83000000002</v>
      </c>
      <c r="K736" s="219">
        <f t="shared" si="277"/>
        <v>99.666932975871319</v>
      </c>
      <c r="L736" s="219">
        <f t="shared" si="268"/>
        <v>115.09726052182461</v>
      </c>
    </row>
    <row r="737" spans="1:12" ht="13.8" x14ac:dyDescent="0.25">
      <c r="A737" s="204" t="s">
        <v>471</v>
      </c>
      <c r="B737" s="204"/>
      <c r="C737" s="204"/>
      <c r="D737" s="204"/>
      <c r="E737" s="204"/>
      <c r="F737" s="220"/>
      <c r="G737" s="233"/>
      <c r="H737" s="220"/>
      <c r="I737" s="220"/>
      <c r="J737" s="234"/>
      <c r="K737" s="234"/>
      <c r="L737" s="234"/>
    </row>
    <row r="738" spans="1:12" ht="13.8" x14ac:dyDescent="0.25">
      <c r="A738" s="235" t="s">
        <v>421</v>
      </c>
      <c r="B738" s="235"/>
      <c r="C738" s="235"/>
      <c r="D738" s="235"/>
      <c r="E738" s="235"/>
      <c r="F738" s="237"/>
      <c r="G738" s="236"/>
      <c r="H738" s="237"/>
      <c r="I738" s="237"/>
      <c r="J738" s="238"/>
      <c r="K738" s="238"/>
      <c r="L738" s="238"/>
    </row>
    <row r="739" spans="1:12" ht="13.8" x14ac:dyDescent="0.25">
      <c r="A739" s="211" t="s">
        <v>472</v>
      </c>
      <c r="B739" s="211"/>
      <c r="C739" s="211"/>
      <c r="D739" s="211"/>
      <c r="E739" s="211"/>
      <c r="F739" s="218"/>
      <c r="G739" s="239"/>
      <c r="H739" s="218"/>
      <c r="I739" s="218"/>
      <c r="J739" s="240"/>
      <c r="K739" s="240"/>
      <c r="L739" s="240"/>
    </row>
    <row r="740" spans="1:12" ht="15.6" x14ac:dyDescent="0.3">
      <c r="A740" s="29"/>
      <c r="B740" s="29"/>
      <c r="C740" s="29"/>
      <c r="D740" s="29"/>
      <c r="E740" s="29"/>
      <c r="F740" s="38"/>
      <c r="G740" s="33"/>
      <c r="H740" s="140"/>
      <c r="I740" s="140"/>
      <c r="J740" s="37"/>
      <c r="K740" s="195"/>
      <c r="L740" s="195"/>
    </row>
    <row r="741" spans="1:12" ht="13.8" x14ac:dyDescent="0.25">
      <c r="A741" s="30">
        <v>3</v>
      </c>
      <c r="B741" s="30" t="s">
        <v>3</v>
      </c>
      <c r="C741" s="30"/>
      <c r="D741" s="30"/>
      <c r="E741" s="35"/>
      <c r="F741" s="37">
        <f>F742+F746+F753</f>
        <v>161497.18</v>
      </c>
      <c r="G741" s="37">
        <f t="shared" ref="G741" si="285">G742+G746</f>
        <v>0</v>
      </c>
      <c r="H741" s="37">
        <f>H742+H746</f>
        <v>190000</v>
      </c>
      <c r="I741" s="37">
        <f>I742+I746</f>
        <v>186500</v>
      </c>
      <c r="J741" s="37">
        <f t="shared" ref="J741" si="286">J742+J746</f>
        <v>185878.83000000002</v>
      </c>
      <c r="K741" s="195">
        <f t="shared" si="277"/>
        <v>99.666932975871319</v>
      </c>
      <c r="L741" s="195">
        <f t="shared" si="268"/>
        <v>115.09726052182461</v>
      </c>
    </row>
    <row r="742" spans="1:12" x14ac:dyDescent="0.25">
      <c r="A742" s="30">
        <v>36</v>
      </c>
      <c r="B742" s="30" t="s">
        <v>115</v>
      </c>
      <c r="C742" s="30"/>
      <c r="D742" s="30"/>
      <c r="E742" s="30"/>
      <c r="F742" s="37">
        <f t="shared" ref="F742:G742" si="287">F744</f>
        <v>103997.18</v>
      </c>
      <c r="G742" s="37">
        <f t="shared" si="287"/>
        <v>0</v>
      </c>
      <c r="H742" s="37">
        <f>H744</f>
        <v>110000</v>
      </c>
      <c r="I742" s="37">
        <f>I744</f>
        <v>106500</v>
      </c>
      <c r="J742" s="37">
        <f t="shared" ref="J742" si="288">J744</f>
        <v>105878.83</v>
      </c>
      <c r="K742" s="195">
        <f t="shared" si="277"/>
        <v>99.416741784037569</v>
      </c>
      <c r="L742" s="195">
        <f t="shared" si="268"/>
        <v>101.80932790677595</v>
      </c>
    </row>
    <row r="743" spans="1:12" x14ac:dyDescent="0.25">
      <c r="A743" s="30">
        <v>363</v>
      </c>
      <c r="B743" s="30" t="s">
        <v>115</v>
      </c>
      <c r="C743" s="30"/>
      <c r="D743" s="30"/>
      <c r="E743" s="30"/>
      <c r="F743" s="37">
        <f t="shared" ref="F743:J743" si="289">F744</f>
        <v>103997.18</v>
      </c>
      <c r="G743" s="37">
        <f t="shared" si="289"/>
        <v>0</v>
      </c>
      <c r="H743" s="37">
        <f t="shared" si="289"/>
        <v>110000</v>
      </c>
      <c r="I743" s="37">
        <f t="shared" si="289"/>
        <v>106500</v>
      </c>
      <c r="J743" s="37">
        <f t="shared" si="289"/>
        <v>105878.83</v>
      </c>
      <c r="K743" s="195">
        <f t="shared" si="277"/>
        <v>99.416741784037569</v>
      </c>
      <c r="L743" s="195">
        <f t="shared" si="268"/>
        <v>101.80932790677595</v>
      </c>
    </row>
    <row r="744" spans="1:12" x14ac:dyDescent="0.25">
      <c r="A744" s="29">
        <v>3631</v>
      </c>
      <c r="B744" s="29" t="s">
        <v>74</v>
      </c>
      <c r="C744" s="29"/>
      <c r="D744" s="29"/>
      <c r="E744" s="29"/>
      <c r="F744" s="38">
        <v>103997.18</v>
      </c>
      <c r="G744" s="37"/>
      <c r="H744" s="38">
        <v>110000</v>
      </c>
      <c r="I744" s="38">
        <v>106500</v>
      </c>
      <c r="J744" s="38">
        <v>105878.83</v>
      </c>
      <c r="K744" s="195">
        <f t="shared" si="277"/>
        <v>99.416741784037569</v>
      </c>
      <c r="L744" s="195">
        <f t="shared" si="268"/>
        <v>101.80932790677595</v>
      </c>
    </row>
    <row r="745" spans="1:12" x14ac:dyDescent="0.25">
      <c r="A745" s="29"/>
      <c r="B745" s="29"/>
      <c r="C745" s="29"/>
      <c r="D745" s="29"/>
      <c r="E745" s="29"/>
      <c r="F745" s="38"/>
      <c r="G745" s="38"/>
      <c r="H745" s="38"/>
      <c r="I745" s="38"/>
      <c r="J745" s="38"/>
      <c r="K745" s="195"/>
      <c r="L745" s="195"/>
    </row>
    <row r="746" spans="1:12" x14ac:dyDescent="0.25">
      <c r="A746" s="30">
        <v>38</v>
      </c>
      <c r="B746" s="30" t="s">
        <v>14</v>
      </c>
      <c r="C746" s="30"/>
      <c r="D746" s="30"/>
      <c r="E746" s="30"/>
      <c r="F746" s="37">
        <f t="shared" ref="F746:G746" si="290">F747</f>
        <v>40000</v>
      </c>
      <c r="G746" s="37">
        <f t="shared" si="290"/>
        <v>0</v>
      </c>
      <c r="H746" s="37">
        <f>H747</f>
        <v>80000</v>
      </c>
      <c r="I746" s="37">
        <f>I747</f>
        <v>80000</v>
      </c>
      <c r="J746" s="37">
        <f t="shared" ref="J746" si="291">J747</f>
        <v>80000</v>
      </c>
      <c r="K746" s="195">
        <f t="shared" si="277"/>
        <v>100</v>
      </c>
      <c r="L746" s="195">
        <f t="shared" si="268"/>
        <v>200</v>
      </c>
    </row>
    <row r="747" spans="1:12" x14ac:dyDescent="0.25">
      <c r="A747" s="30">
        <v>381</v>
      </c>
      <c r="B747" s="30" t="s">
        <v>153</v>
      </c>
      <c r="C747" s="30"/>
      <c r="D747" s="30"/>
      <c r="E747" s="30"/>
      <c r="F747" s="37">
        <v>40000</v>
      </c>
      <c r="G747" s="38"/>
      <c r="H747" s="140">
        <v>80000</v>
      </c>
      <c r="I747" s="140">
        <v>80000</v>
      </c>
      <c r="J747" s="38">
        <v>80000</v>
      </c>
      <c r="K747" s="195">
        <f t="shared" si="277"/>
        <v>100</v>
      </c>
      <c r="L747" s="195">
        <f t="shared" si="268"/>
        <v>200</v>
      </c>
    </row>
    <row r="748" spans="1:12" ht="13.8" hidden="1" x14ac:dyDescent="0.25">
      <c r="A748" s="29">
        <v>3811</v>
      </c>
      <c r="B748" s="29" t="s">
        <v>33</v>
      </c>
      <c r="C748" s="29"/>
      <c r="D748" s="29"/>
      <c r="E748" s="29"/>
      <c r="F748" s="38">
        <v>5000</v>
      </c>
      <c r="G748" s="36"/>
      <c r="H748" s="38">
        <v>10000</v>
      </c>
      <c r="I748" s="38"/>
      <c r="J748" s="38"/>
      <c r="K748" s="195" t="e">
        <f t="shared" si="277"/>
        <v>#DIV/0!</v>
      </c>
      <c r="L748" s="195">
        <f t="shared" si="268"/>
        <v>0</v>
      </c>
    </row>
    <row r="749" spans="1:12" hidden="1" x14ac:dyDescent="0.25">
      <c r="A749" s="29">
        <v>3811</v>
      </c>
      <c r="B749" s="29" t="s">
        <v>34</v>
      </c>
      <c r="C749" s="29"/>
      <c r="D749" s="29"/>
      <c r="E749" s="29"/>
      <c r="F749" s="38">
        <v>18000</v>
      </c>
      <c r="G749" s="38"/>
      <c r="H749" s="38">
        <v>23000</v>
      </c>
      <c r="I749" s="38"/>
      <c r="J749" s="38"/>
      <c r="K749" s="195" t="e">
        <f t="shared" si="277"/>
        <v>#DIV/0!</v>
      </c>
      <c r="L749" s="195">
        <f t="shared" si="268"/>
        <v>0</v>
      </c>
    </row>
    <row r="750" spans="1:12" hidden="1" x14ac:dyDescent="0.25">
      <c r="A750" s="141">
        <v>3811</v>
      </c>
      <c r="B750" s="29" t="s">
        <v>65</v>
      </c>
      <c r="C750" s="29"/>
      <c r="D750" s="29"/>
      <c r="E750" s="29"/>
      <c r="F750" s="38">
        <v>0</v>
      </c>
      <c r="G750" s="37"/>
      <c r="H750" s="38">
        <v>2500</v>
      </c>
      <c r="I750" s="38"/>
      <c r="J750" s="38"/>
      <c r="K750" s="195" t="e">
        <f t="shared" si="277"/>
        <v>#DIV/0!</v>
      </c>
      <c r="L750" s="195" t="e">
        <f t="shared" si="268"/>
        <v>#DIV/0!</v>
      </c>
    </row>
    <row r="751" spans="1:12" hidden="1" x14ac:dyDescent="0.25">
      <c r="A751" s="141">
        <v>3811</v>
      </c>
      <c r="B751" s="29" t="s">
        <v>116</v>
      </c>
      <c r="C751" s="29"/>
      <c r="D751" s="29"/>
      <c r="E751" s="29"/>
      <c r="F751" s="38">
        <v>0</v>
      </c>
      <c r="G751" s="37"/>
      <c r="H751" s="38">
        <v>2500</v>
      </c>
      <c r="I751" s="38"/>
      <c r="J751" s="38"/>
      <c r="K751" s="195" t="e">
        <f t="shared" si="277"/>
        <v>#DIV/0!</v>
      </c>
      <c r="L751" s="195" t="e">
        <f t="shared" si="268"/>
        <v>#DIV/0!</v>
      </c>
    </row>
    <row r="752" spans="1:12" x14ac:dyDescent="0.25">
      <c r="A752" s="141"/>
      <c r="B752" s="29"/>
      <c r="C752" s="29"/>
      <c r="D752" s="29"/>
      <c r="E752" s="29"/>
      <c r="F752" s="38"/>
      <c r="G752" s="37"/>
      <c r="H752" s="38"/>
      <c r="I752" s="38"/>
      <c r="J752" s="38"/>
      <c r="K752" s="195"/>
      <c r="L752" s="195"/>
    </row>
    <row r="753" spans="1:12" s="3" customFormat="1" x14ac:dyDescent="0.25">
      <c r="A753" s="26">
        <v>32</v>
      </c>
      <c r="B753" s="26" t="s">
        <v>8</v>
      </c>
      <c r="C753" s="30"/>
      <c r="D753" s="30"/>
      <c r="E753" s="30"/>
      <c r="F753" s="37">
        <f>F754</f>
        <v>17500</v>
      </c>
      <c r="G753" s="37">
        <f t="shared" ref="G753:J753" si="292">G754</f>
        <v>0</v>
      </c>
      <c r="H753" s="37">
        <f t="shared" si="292"/>
        <v>0</v>
      </c>
      <c r="I753" s="37">
        <f t="shared" si="292"/>
        <v>0</v>
      </c>
      <c r="J753" s="37">
        <f t="shared" si="292"/>
        <v>0</v>
      </c>
      <c r="K753" s="23">
        <v>0</v>
      </c>
      <c r="L753" s="23">
        <v>0</v>
      </c>
    </row>
    <row r="754" spans="1:12" s="3" customFormat="1" x14ac:dyDescent="0.25">
      <c r="A754" s="26">
        <v>323</v>
      </c>
      <c r="B754" s="26" t="s">
        <v>80</v>
      </c>
      <c r="C754" s="30"/>
      <c r="D754" s="30"/>
      <c r="E754" s="30"/>
      <c r="F754" s="37">
        <f>F755</f>
        <v>17500</v>
      </c>
      <c r="G754" s="37">
        <f t="shared" ref="G754:J754" si="293">G755</f>
        <v>0</v>
      </c>
      <c r="H754" s="37">
        <f t="shared" si="293"/>
        <v>0</v>
      </c>
      <c r="I754" s="37">
        <f t="shared" si="293"/>
        <v>0</v>
      </c>
      <c r="J754" s="37">
        <f t="shared" si="293"/>
        <v>0</v>
      </c>
      <c r="K754" s="23">
        <v>0</v>
      </c>
      <c r="L754" s="23">
        <v>0</v>
      </c>
    </row>
    <row r="755" spans="1:12" x14ac:dyDescent="0.25">
      <c r="A755" s="146">
        <v>3237</v>
      </c>
      <c r="B755" s="45" t="s">
        <v>634</v>
      </c>
      <c r="C755" s="29"/>
      <c r="D755" s="29"/>
      <c r="E755" s="29"/>
      <c r="F755" s="38">
        <v>17500</v>
      </c>
      <c r="G755" s="37"/>
      <c r="H755" s="38">
        <v>0</v>
      </c>
      <c r="I755" s="38">
        <v>0</v>
      </c>
      <c r="J755" s="38">
        <v>0</v>
      </c>
      <c r="K755" s="195">
        <v>0</v>
      </c>
      <c r="L755" s="195">
        <v>0</v>
      </c>
    </row>
    <row r="756" spans="1:12" x14ac:dyDescent="0.25">
      <c r="A756" s="141"/>
      <c r="B756" s="29"/>
      <c r="C756" s="29"/>
      <c r="D756" s="29"/>
      <c r="E756" s="29"/>
      <c r="F756" s="38"/>
      <c r="G756" s="37"/>
      <c r="H756" s="38"/>
      <c r="I756" s="38"/>
      <c r="J756" s="38"/>
      <c r="K756" s="195"/>
      <c r="L756" s="195"/>
    </row>
    <row r="757" spans="1:12" x14ac:dyDescent="0.25">
      <c r="A757" s="141"/>
      <c r="B757" s="29"/>
      <c r="C757" s="29"/>
      <c r="D757" s="29"/>
      <c r="E757" s="29"/>
      <c r="F757" s="38"/>
      <c r="G757" s="37"/>
      <c r="H757" s="38"/>
      <c r="I757" s="38"/>
      <c r="J757" s="38"/>
      <c r="K757" s="195"/>
      <c r="L757" s="195"/>
    </row>
    <row r="758" spans="1:12" ht="13.8" x14ac:dyDescent="0.25">
      <c r="A758" s="202" t="s">
        <v>473</v>
      </c>
      <c r="B758" s="202"/>
      <c r="C758" s="202"/>
      <c r="D758" s="202"/>
      <c r="E758" s="202"/>
      <c r="F758" s="219">
        <f t="shared" ref="F758:H758" si="294">F763</f>
        <v>8600</v>
      </c>
      <c r="G758" s="219">
        <f t="shared" si="294"/>
        <v>0</v>
      </c>
      <c r="H758" s="219">
        <f t="shared" si="294"/>
        <v>6000</v>
      </c>
      <c r="I758" s="219">
        <f t="shared" ref="I758" si="295">I763</f>
        <v>6000</v>
      </c>
      <c r="J758" s="219">
        <f t="shared" ref="J758" si="296">J763</f>
        <v>5975.63</v>
      </c>
      <c r="K758" s="219">
        <f t="shared" si="277"/>
        <v>99.593833333333336</v>
      </c>
      <c r="L758" s="219">
        <f t="shared" si="268"/>
        <v>69.484069767441852</v>
      </c>
    </row>
    <row r="759" spans="1:12" ht="13.8" x14ac:dyDescent="0.25">
      <c r="A759" s="204" t="s">
        <v>474</v>
      </c>
      <c r="B759" s="204"/>
      <c r="C759" s="204"/>
      <c r="D759" s="204"/>
      <c r="E759" s="204"/>
      <c r="F759" s="220"/>
      <c r="G759" s="233"/>
      <c r="H759" s="220"/>
      <c r="I759" s="220"/>
      <c r="J759" s="234"/>
      <c r="K759" s="234"/>
      <c r="L759" s="234"/>
    </row>
    <row r="760" spans="1:12" ht="13.8" x14ac:dyDescent="0.25">
      <c r="A760" s="235" t="s">
        <v>346</v>
      </c>
      <c r="B760" s="235"/>
      <c r="C760" s="235"/>
      <c r="D760" s="235"/>
      <c r="E760" s="235"/>
      <c r="F760" s="237"/>
      <c r="G760" s="236"/>
      <c r="H760" s="237"/>
      <c r="I760" s="237"/>
      <c r="J760" s="238"/>
      <c r="K760" s="238"/>
      <c r="L760" s="238"/>
    </row>
    <row r="761" spans="1:12" ht="13.8" x14ac:dyDescent="0.25">
      <c r="A761" s="211" t="s">
        <v>475</v>
      </c>
      <c r="B761" s="211"/>
      <c r="C761" s="211"/>
      <c r="D761" s="211"/>
      <c r="E761" s="211"/>
      <c r="F761" s="218"/>
      <c r="G761" s="239"/>
      <c r="H761" s="218"/>
      <c r="I761" s="218"/>
      <c r="J761" s="240"/>
      <c r="K761" s="240"/>
      <c r="L761" s="240"/>
    </row>
    <row r="762" spans="1:12" x14ac:dyDescent="0.25">
      <c r="A762" s="141"/>
      <c r="B762" s="29"/>
      <c r="C762" s="29"/>
      <c r="D762" s="29"/>
      <c r="E762" s="29"/>
      <c r="F762" s="38"/>
      <c r="G762" s="37"/>
      <c r="H762" s="38"/>
      <c r="I762" s="38"/>
      <c r="J762" s="38"/>
      <c r="K762" s="195"/>
      <c r="L762" s="195"/>
    </row>
    <row r="763" spans="1:12" x14ac:dyDescent="0.25">
      <c r="A763" s="30">
        <v>38</v>
      </c>
      <c r="B763" s="30" t="s">
        <v>14</v>
      </c>
      <c r="C763" s="30"/>
      <c r="D763" s="30"/>
      <c r="E763" s="30"/>
      <c r="F763" s="37">
        <f>F764</f>
        <v>8600</v>
      </c>
      <c r="G763" s="37">
        <f t="shared" ref="G763:J763" si="297">G764</f>
        <v>0</v>
      </c>
      <c r="H763" s="37">
        <f t="shared" si="297"/>
        <v>6000</v>
      </c>
      <c r="I763" s="37">
        <f t="shared" si="297"/>
        <v>6000</v>
      </c>
      <c r="J763" s="37">
        <f t="shared" si="297"/>
        <v>5975.63</v>
      </c>
      <c r="K763" s="195">
        <f t="shared" si="277"/>
        <v>99.593833333333336</v>
      </c>
      <c r="L763" s="195">
        <f t="shared" si="268"/>
        <v>69.484069767441852</v>
      </c>
    </row>
    <row r="764" spans="1:12" x14ac:dyDescent="0.25">
      <c r="A764" s="30">
        <v>381</v>
      </c>
      <c r="B764" s="30" t="s">
        <v>83</v>
      </c>
      <c r="C764" s="30"/>
      <c r="D764" s="30"/>
      <c r="E764" s="30"/>
      <c r="F764" s="37">
        <f>SUM(F765:F767)</f>
        <v>8600</v>
      </c>
      <c r="G764" s="37">
        <f t="shared" ref="G764:J764" si="298">SUM(G765:G767)</f>
        <v>0</v>
      </c>
      <c r="H764" s="37">
        <f t="shared" si="298"/>
        <v>6000</v>
      </c>
      <c r="I764" s="37">
        <f t="shared" ref="I764" si="299">SUM(I765:I767)</f>
        <v>6000</v>
      </c>
      <c r="J764" s="37">
        <f t="shared" si="298"/>
        <v>5975.63</v>
      </c>
      <c r="K764" s="195">
        <f t="shared" si="277"/>
        <v>99.593833333333336</v>
      </c>
      <c r="L764" s="195">
        <f t="shared" si="268"/>
        <v>69.484069767441852</v>
      </c>
    </row>
    <row r="765" spans="1:12" ht="13.8" x14ac:dyDescent="0.25">
      <c r="A765" s="29">
        <v>3811</v>
      </c>
      <c r="B765" s="29" t="s">
        <v>35</v>
      </c>
      <c r="C765" s="29"/>
      <c r="D765" s="29"/>
      <c r="E765" s="29"/>
      <c r="F765" s="38">
        <v>0</v>
      </c>
      <c r="G765" s="36"/>
      <c r="H765" s="38">
        <v>2000</v>
      </c>
      <c r="I765" s="38">
        <v>2000</v>
      </c>
      <c r="J765" s="38">
        <v>1975.63</v>
      </c>
      <c r="K765" s="195">
        <f t="shared" si="277"/>
        <v>98.781500000000008</v>
      </c>
      <c r="L765" s="195">
        <v>0</v>
      </c>
    </row>
    <row r="766" spans="1:12" x14ac:dyDescent="0.25">
      <c r="A766" s="29">
        <v>3811</v>
      </c>
      <c r="B766" s="141" t="s">
        <v>476</v>
      </c>
      <c r="C766" s="29"/>
      <c r="D766" s="29"/>
      <c r="E766" s="29"/>
      <c r="F766" s="38">
        <v>3000</v>
      </c>
      <c r="G766" s="37"/>
      <c r="H766" s="38">
        <v>4000</v>
      </c>
      <c r="I766" s="38">
        <v>4000</v>
      </c>
      <c r="J766" s="38">
        <v>4000</v>
      </c>
      <c r="K766" s="195">
        <f t="shared" si="277"/>
        <v>100</v>
      </c>
      <c r="L766" s="195">
        <f t="shared" si="268"/>
        <v>133.33333333333331</v>
      </c>
    </row>
    <row r="767" spans="1:12" s="5" customFormat="1" ht="13.8" x14ac:dyDescent="0.25">
      <c r="A767" s="28">
        <v>323</v>
      </c>
      <c r="B767" s="146" t="s">
        <v>633</v>
      </c>
      <c r="C767" s="29"/>
      <c r="D767" s="29"/>
      <c r="E767" s="29"/>
      <c r="F767" s="38">
        <v>5600</v>
      </c>
      <c r="G767" s="37"/>
      <c r="H767" s="38">
        <v>0</v>
      </c>
      <c r="I767" s="38">
        <v>0</v>
      </c>
      <c r="J767" s="38">
        <v>0</v>
      </c>
      <c r="K767" s="195">
        <v>0</v>
      </c>
      <c r="L767" s="195">
        <v>0</v>
      </c>
    </row>
    <row r="768" spans="1:12" ht="16.5" customHeight="1" x14ac:dyDescent="0.25">
      <c r="A768" s="29"/>
      <c r="B768" s="141"/>
      <c r="C768" s="29"/>
      <c r="D768" s="29"/>
      <c r="E768" s="29"/>
      <c r="F768" s="38"/>
      <c r="G768" s="37"/>
      <c r="H768" s="38"/>
      <c r="I768" s="38"/>
      <c r="J768" s="38"/>
      <c r="K768" s="195"/>
      <c r="L768" s="195"/>
    </row>
    <row r="769" spans="1:12" ht="16.5" customHeight="1" x14ac:dyDescent="0.25">
      <c r="A769" s="200" t="s">
        <v>477</v>
      </c>
      <c r="B769" s="200"/>
      <c r="C769" s="200"/>
      <c r="D769" s="200"/>
      <c r="E769" s="200"/>
      <c r="F769" s="201">
        <f>F770+F785+F797</f>
        <v>181850</v>
      </c>
      <c r="G769" s="201">
        <f t="shared" ref="G769:J769" si="300">G770+G785+G797</f>
        <v>0</v>
      </c>
      <c r="H769" s="201">
        <f t="shared" si="300"/>
        <v>214000</v>
      </c>
      <c r="I769" s="201">
        <f t="shared" ref="I769" si="301">I770+I785+I797</f>
        <v>214000</v>
      </c>
      <c r="J769" s="201">
        <f t="shared" si="300"/>
        <v>212327.5</v>
      </c>
      <c r="K769" s="201">
        <f t="shared" si="277"/>
        <v>99.21845794392523</v>
      </c>
      <c r="L769" s="201">
        <f t="shared" ref="L769:L833" si="302">(J769/F769)*100</f>
        <v>116.75969205389056</v>
      </c>
    </row>
    <row r="770" spans="1:12" ht="16.5" customHeight="1" x14ac:dyDescent="0.25">
      <c r="A770" s="202" t="s">
        <v>478</v>
      </c>
      <c r="B770" s="202"/>
      <c r="C770" s="202"/>
      <c r="D770" s="202"/>
      <c r="E770" s="202"/>
      <c r="F770" s="203">
        <f>F773</f>
        <v>154000</v>
      </c>
      <c r="G770" s="203">
        <f t="shared" ref="G770" si="303">G773</f>
        <v>0</v>
      </c>
      <c r="H770" s="203">
        <f>H773</f>
        <v>180000</v>
      </c>
      <c r="I770" s="203">
        <f>I773</f>
        <v>180000</v>
      </c>
      <c r="J770" s="203">
        <f t="shared" ref="J770" si="304">J773</f>
        <v>180000</v>
      </c>
      <c r="K770" s="203">
        <f t="shared" si="277"/>
        <v>100</v>
      </c>
      <c r="L770" s="203">
        <f t="shared" si="302"/>
        <v>116.88311688311688</v>
      </c>
    </row>
    <row r="771" spans="1:12" ht="13.8" x14ac:dyDescent="0.25">
      <c r="A771" s="204" t="s">
        <v>479</v>
      </c>
      <c r="B771" s="204"/>
      <c r="C771" s="204"/>
      <c r="D771" s="204"/>
      <c r="E771" s="204"/>
      <c r="F771" s="220"/>
      <c r="G771" s="204"/>
      <c r="H771" s="205"/>
      <c r="I771" s="205"/>
      <c r="J771" s="206"/>
      <c r="K771" s="206"/>
      <c r="L771" s="206"/>
    </row>
    <row r="772" spans="1:12" ht="13.8" x14ac:dyDescent="0.25">
      <c r="A772" s="235" t="s">
        <v>346</v>
      </c>
      <c r="B772" s="250"/>
      <c r="C772" s="250"/>
      <c r="D772" s="250"/>
      <c r="E772" s="250"/>
      <c r="F772" s="251"/>
      <c r="G772" s="250"/>
      <c r="H772" s="251"/>
      <c r="I772" s="251"/>
      <c r="J772" s="252"/>
      <c r="K772" s="252"/>
      <c r="L772" s="252"/>
    </row>
    <row r="773" spans="1:12" s="12" customFormat="1" ht="15" x14ac:dyDescent="0.25">
      <c r="A773" s="211" t="s">
        <v>727</v>
      </c>
      <c r="B773" s="212"/>
      <c r="C773" s="212"/>
      <c r="D773" s="212"/>
      <c r="E773" s="212"/>
      <c r="F773" s="213">
        <f>F776+F780</f>
        <v>154000</v>
      </c>
      <c r="G773" s="213">
        <f t="shared" ref="G773" si="305">G776</f>
        <v>0</v>
      </c>
      <c r="H773" s="213">
        <f>H776+H780</f>
        <v>180000</v>
      </c>
      <c r="I773" s="213">
        <f>I776+I780</f>
        <v>180000</v>
      </c>
      <c r="J773" s="213">
        <f t="shared" ref="J773" si="306">J776</f>
        <v>180000</v>
      </c>
      <c r="K773" s="213">
        <f t="shared" si="277"/>
        <v>100</v>
      </c>
      <c r="L773" s="213">
        <f t="shared" si="302"/>
        <v>116.88311688311688</v>
      </c>
    </row>
    <row r="774" spans="1:12" s="12" customFormat="1" ht="15" x14ac:dyDescent="0.25">
      <c r="A774" s="47"/>
      <c r="B774" s="29"/>
      <c r="C774" s="29"/>
      <c r="D774" s="211" t="s">
        <v>728</v>
      </c>
      <c r="E774" s="211"/>
      <c r="F774" s="38"/>
      <c r="G774" s="29"/>
      <c r="H774" s="38"/>
      <c r="I774" s="38"/>
      <c r="J774" s="1"/>
      <c r="K774" s="195"/>
      <c r="L774" s="195"/>
    </row>
    <row r="775" spans="1:12" x14ac:dyDescent="0.25">
      <c r="A775" s="29"/>
      <c r="B775" s="141"/>
      <c r="C775" s="29"/>
      <c r="D775" s="29"/>
      <c r="E775" s="29"/>
      <c r="F775" s="38"/>
      <c r="G775" s="37"/>
      <c r="H775" s="38"/>
      <c r="I775" s="38"/>
      <c r="J775" s="38"/>
      <c r="K775" s="195"/>
      <c r="L775" s="195"/>
    </row>
    <row r="776" spans="1:12" x14ac:dyDescent="0.25">
      <c r="A776" s="30">
        <v>3</v>
      </c>
      <c r="B776" s="30" t="s">
        <v>3</v>
      </c>
      <c r="C776" s="30"/>
      <c r="D776" s="30"/>
      <c r="E776" s="30"/>
      <c r="F776" s="37">
        <f t="shared" ref="F776:J777" si="307">F777</f>
        <v>149000</v>
      </c>
      <c r="G776" s="37">
        <f t="shared" si="307"/>
        <v>0</v>
      </c>
      <c r="H776" s="37">
        <f t="shared" si="307"/>
        <v>180000</v>
      </c>
      <c r="I776" s="37">
        <f t="shared" si="307"/>
        <v>180000</v>
      </c>
      <c r="J776" s="37">
        <f t="shared" si="307"/>
        <v>180000</v>
      </c>
      <c r="K776" s="195">
        <f t="shared" si="277"/>
        <v>100</v>
      </c>
      <c r="L776" s="195">
        <f t="shared" si="302"/>
        <v>120.80536912751678</v>
      </c>
    </row>
    <row r="777" spans="1:12" x14ac:dyDescent="0.25">
      <c r="A777" s="30">
        <v>38</v>
      </c>
      <c r="B777" s="30" t="s">
        <v>14</v>
      </c>
      <c r="C777" s="30"/>
      <c r="D777" s="30"/>
      <c r="E777" s="30"/>
      <c r="F777" s="37">
        <v>149000</v>
      </c>
      <c r="G777" s="38"/>
      <c r="H777" s="37">
        <f>H778</f>
        <v>180000</v>
      </c>
      <c r="I777" s="37">
        <f>I778</f>
        <v>180000</v>
      </c>
      <c r="J777" s="37">
        <f t="shared" si="307"/>
        <v>180000</v>
      </c>
      <c r="K777" s="195">
        <f t="shared" si="277"/>
        <v>100</v>
      </c>
      <c r="L777" s="195">
        <f t="shared" si="302"/>
        <v>120.80536912751678</v>
      </c>
    </row>
    <row r="778" spans="1:12" s="12" customFormat="1" ht="15" x14ac:dyDescent="0.25">
      <c r="A778" s="30">
        <v>381</v>
      </c>
      <c r="B778" s="30" t="s">
        <v>480</v>
      </c>
      <c r="C778" s="30"/>
      <c r="D778" s="30"/>
      <c r="E778" s="30"/>
      <c r="F778" s="37">
        <v>149000</v>
      </c>
      <c r="G778" s="38"/>
      <c r="H778" s="38">
        <v>180000</v>
      </c>
      <c r="I778" s="38">
        <v>180000</v>
      </c>
      <c r="J778" s="38">
        <v>180000</v>
      </c>
      <c r="K778" s="195">
        <f t="shared" si="277"/>
        <v>100</v>
      </c>
      <c r="L778" s="195">
        <f t="shared" si="302"/>
        <v>120.80536912751678</v>
      </c>
    </row>
    <row r="779" spans="1:12" s="12" customFormat="1" ht="15" x14ac:dyDescent="0.25">
      <c r="A779" s="30"/>
      <c r="B779" s="30"/>
      <c r="C779" s="30"/>
      <c r="D779" s="30"/>
      <c r="E779" s="30"/>
      <c r="F779" s="37"/>
      <c r="G779" s="38"/>
      <c r="H779" s="38"/>
      <c r="I779" s="38"/>
      <c r="J779" s="38"/>
      <c r="K779" s="195"/>
      <c r="L779" s="195"/>
    </row>
    <row r="780" spans="1:12" s="12" customFormat="1" ht="15" x14ac:dyDescent="0.25">
      <c r="A780" s="30">
        <v>4</v>
      </c>
      <c r="B780" s="30" t="s">
        <v>635</v>
      </c>
      <c r="C780" s="30"/>
      <c r="D780" s="30"/>
      <c r="E780" s="30"/>
      <c r="F780" s="37">
        <f>F781</f>
        <v>5000</v>
      </c>
      <c r="G780" s="37">
        <f t="shared" ref="G780:J781" si="308">G781</f>
        <v>0</v>
      </c>
      <c r="H780" s="37">
        <f t="shared" si="308"/>
        <v>0</v>
      </c>
      <c r="I780" s="37">
        <f t="shared" si="308"/>
        <v>0</v>
      </c>
      <c r="J780" s="37">
        <f t="shared" si="308"/>
        <v>0</v>
      </c>
      <c r="K780" s="195">
        <v>0</v>
      </c>
      <c r="L780" s="195">
        <v>0</v>
      </c>
    </row>
    <row r="781" spans="1:12" s="12" customFormat="1" ht="15" x14ac:dyDescent="0.25">
      <c r="A781" s="30">
        <v>42</v>
      </c>
      <c r="B781" s="30" t="s">
        <v>635</v>
      </c>
      <c r="C781" s="30"/>
      <c r="D781" s="30"/>
      <c r="E781" s="30"/>
      <c r="F781" s="37">
        <f>F782</f>
        <v>5000</v>
      </c>
      <c r="G781" s="37">
        <f t="shared" si="308"/>
        <v>0</v>
      </c>
      <c r="H781" s="37">
        <f t="shared" si="308"/>
        <v>0</v>
      </c>
      <c r="I781" s="37">
        <f t="shared" si="308"/>
        <v>0</v>
      </c>
      <c r="J781" s="37">
        <f t="shared" si="308"/>
        <v>0</v>
      </c>
      <c r="K781" s="195">
        <v>0</v>
      </c>
      <c r="L781" s="195">
        <v>0</v>
      </c>
    </row>
    <row r="782" spans="1:12" ht="13.8" x14ac:dyDescent="0.25">
      <c r="A782" s="26">
        <v>421</v>
      </c>
      <c r="B782" s="26" t="s">
        <v>636</v>
      </c>
      <c r="C782" s="29"/>
      <c r="D782" s="29"/>
      <c r="E782" s="29"/>
      <c r="F782" s="38">
        <v>5000</v>
      </c>
      <c r="G782" s="36"/>
      <c r="H782" s="38">
        <v>0</v>
      </c>
      <c r="I782" s="38">
        <v>0</v>
      </c>
      <c r="J782" s="38">
        <v>0</v>
      </c>
      <c r="K782" s="195">
        <v>0</v>
      </c>
      <c r="L782" s="195">
        <v>0</v>
      </c>
    </row>
    <row r="783" spans="1:12" s="12" customFormat="1" ht="15" x14ac:dyDescent="0.25">
      <c r="A783" s="29"/>
      <c r="B783" s="29"/>
      <c r="C783" s="29"/>
      <c r="D783" s="29"/>
      <c r="E783" s="29"/>
      <c r="F783" s="38"/>
      <c r="G783" s="38"/>
      <c r="H783" s="38"/>
      <c r="I783" s="38"/>
      <c r="J783" s="38"/>
      <c r="K783" s="195"/>
      <c r="L783" s="195"/>
    </row>
    <row r="784" spans="1:12" x14ac:dyDescent="0.25">
      <c r="A784" s="29"/>
      <c r="B784" s="29"/>
      <c r="C784" s="29"/>
      <c r="D784" s="29"/>
      <c r="E784" s="29"/>
      <c r="F784" s="38"/>
      <c r="G784" s="38"/>
      <c r="H784" s="38"/>
      <c r="I784" s="38"/>
      <c r="J784" s="38"/>
      <c r="K784" s="195"/>
      <c r="L784" s="195"/>
    </row>
    <row r="785" spans="1:12" ht="13.8" x14ac:dyDescent="0.25">
      <c r="A785" s="202" t="s">
        <v>481</v>
      </c>
      <c r="B785" s="202"/>
      <c r="C785" s="202"/>
      <c r="D785" s="202"/>
      <c r="E785" s="202"/>
      <c r="F785" s="219">
        <f t="shared" ref="F785:G785" si="309">F793</f>
        <v>16000</v>
      </c>
      <c r="G785" s="219">
        <f t="shared" si="309"/>
        <v>0</v>
      </c>
      <c r="H785" s="219">
        <f>H793</f>
        <v>19000</v>
      </c>
      <c r="I785" s="219">
        <f>I793</f>
        <v>19000</v>
      </c>
      <c r="J785" s="219">
        <f t="shared" ref="J785" si="310">J793</f>
        <v>19000</v>
      </c>
      <c r="K785" s="219">
        <f t="shared" ref="K785:K848" si="311">(J785/I785)*100</f>
        <v>100</v>
      </c>
      <c r="L785" s="219">
        <f t="shared" si="302"/>
        <v>118.75</v>
      </c>
    </row>
    <row r="786" spans="1:12" ht="13.8" x14ac:dyDescent="0.25">
      <c r="A786" s="204" t="s">
        <v>479</v>
      </c>
      <c r="B786" s="204"/>
      <c r="C786" s="204"/>
      <c r="D786" s="204"/>
      <c r="E786" s="204"/>
      <c r="F786" s="220"/>
      <c r="G786" s="204"/>
      <c r="H786" s="205"/>
      <c r="I786" s="205"/>
      <c r="J786" s="206"/>
      <c r="K786" s="206"/>
      <c r="L786" s="206"/>
    </row>
    <row r="787" spans="1:12" ht="13.8" x14ac:dyDescent="0.25">
      <c r="A787" s="235" t="s">
        <v>346</v>
      </c>
      <c r="B787" s="250"/>
      <c r="C787" s="250"/>
      <c r="D787" s="250"/>
      <c r="E787" s="250"/>
      <c r="F787" s="251"/>
      <c r="G787" s="250"/>
      <c r="H787" s="251"/>
      <c r="I787" s="251"/>
      <c r="J787" s="252"/>
      <c r="K787" s="252"/>
      <c r="L787" s="252"/>
    </row>
    <row r="788" spans="1:12" s="12" customFormat="1" ht="15" x14ac:dyDescent="0.25">
      <c r="A788" s="211" t="s">
        <v>482</v>
      </c>
      <c r="B788" s="212"/>
      <c r="C788" s="212"/>
      <c r="D788" s="212"/>
      <c r="E788" s="212"/>
      <c r="F788" s="224"/>
      <c r="G788" s="212"/>
      <c r="H788" s="224"/>
      <c r="I788" s="224"/>
      <c r="J788" s="225"/>
      <c r="K788" s="225"/>
      <c r="L788" s="225"/>
    </row>
    <row r="789" spans="1:12" ht="13.8" x14ac:dyDescent="0.25">
      <c r="A789" s="47"/>
      <c r="B789" s="29"/>
      <c r="C789" s="29"/>
      <c r="D789" s="29"/>
      <c r="E789" s="29"/>
      <c r="F789" s="38"/>
      <c r="G789" s="29"/>
      <c r="H789" s="38"/>
      <c r="I789" s="38"/>
      <c r="J789" s="1"/>
      <c r="K789" s="1"/>
      <c r="L789" s="1"/>
    </row>
    <row r="790" spans="1:12" ht="13.8" x14ac:dyDescent="0.25">
      <c r="A790" s="211" t="s">
        <v>729</v>
      </c>
      <c r="B790" s="212"/>
      <c r="C790" s="212"/>
      <c r="D790" s="212"/>
      <c r="E790" s="212"/>
      <c r="F790" s="213">
        <f t="shared" ref="F790:G790" si="312">F793</f>
        <v>16000</v>
      </c>
      <c r="G790" s="213">
        <f t="shared" si="312"/>
        <v>0</v>
      </c>
      <c r="H790" s="213">
        <f>H793</f>
        <v>19000</v>
      </c>
      <c r="I790" s="213">
        <f>I793</f>
        <v>19000</v>
      </c>
      <c r="J790" s="213">
        <f t="shared" ref="J790" si="313">J793</f>
        <v>19000</v>
      </c>
      <c r="K790" s="213">
        <f t="shared" si="311"/>
        <v>100</v>
      </c>
      <c r="L790" s="213">
        <f t="shared" si="302"/>
        <v>118.75</v>
      </c>
    </row>
    <row r="791" spans="1:12" ht="13.8" x14ac:dyDescent="0.25">
      <c r="A791" s="28"/>
      <c r="B791" s="146"/>
      <c r="C791" s="29"/>
      <c r="D791" s="211" t="s">
        <v>730</v>
      </c>
      <c r="E791" s="211"/>
      <c r="F791" s="38"/>
      <c r="G791" s="38"/>
      <c r="H791" s="38"/>
      <c r="I791" s="38"/>
      <c r="J791" s="38"/>
      <c r="K791" s="195"/>
      <c r="L791" s="195"/>
    </row>
    <row r="792" spans="1:12" x14ac:dyDescent="0.25">
      <c r="A792" s="26">
        <v>3</v>
      </c>
      <c r="B792" s="30" t="s">
        <v>3</v>
      </c>
      <c r="C792" s="30"/>
      <c r="D792" s="30"/>
      <c r="E792" s="30"/>
      <c r="F792" s="37"/>
      <c r="G792" s="37"/>
      <c r="H792" s="37"/>
      <c r="I792" s="37"/>
      <c r="J792" s="37"/>
      <c r="K792" s="195"/>
      <c r="L792" s="195"/>
    </row>
    <row r="793" spans="1:12" s="12" customFormat="1" ht="15" x14ac:dyDescent="0.25">
      <c r="A793" s="30">
        <v>38</v>
      </c>
      <c r="B793" s="30" t="s">
        <v>14</v>
      </c>
      <c r="C793" s="30"/>
      <c r="D793" s="30"/>
      <c r="E793" s="30"/>
      <c r="F793" s="37">
        <f t="shared" ref="F793:G793" si="314">SUM(F794:F795)</f>
        <v>16000</v>
      </c>
      <c r="G793" s="37">
        <f t="shared" si="314"/>
        <v>0</v>
      </c>
      <c r="H793" s="37">
        <f>SUM(H794:H795)</f>
        <v>19000</v>
      </c>
      <c r="I793" s="37">
        <f>SUM(I794:I795)</f>
        <v>19000</v>
      </c>
      <c r="J793" s="37">
        <f t="shared" ref="J793" si="315">SUM(J794:J795)</f>
        <v>19000</v>
      </c>
      <c r="K793" s="195">
        <f t="shared" si="311"/>
        <v>100</v>
      </c>
      <c r="L793" s="195">
        <f t="shared" si="302"/>
        <v>118.75</v>
      </c>
    </row>
    <row r="794" spans="1:12" s="12" customFormat="1" ht="15" x14ac:dyDescent="0.25">
      <c r="A794" s="30">
        <v>381</v>
      </c>
      <c r="B794" s="30" t="s">
        <v>154</v>
      </c>
      <c r="C794" s="30"/>
      <c r="D794" s="30"/>
      <c r="E794" s="30"/>
      <c r="F794" s="140">
        <v>12000</v>
      </c>
      <c r="G794" s="38"/>
      <c r="H794" s="38">
        <v>14000</v>
      </c>
      <c r="I794" s="38">
        <v>14000</v>
      </c>
      <c r="J794" s="38">
        <v>14000</v>
      </c>
      <c r="K794" s="195">
        <f t="shared" si="311"/>
        <v>100</v>
      </c>
      <c r="L794" s="195">
        <f t="shared" si="302"/>
        <v>116.66666666666667</v>
      </c>
    </row>
    <row r="795" spans="1:12" ht="13.8" x14ac:dyDescent="0.25">
      <c r="A795" s="26">
        <v>381</v>
      </c>
      <c r="B795" s="26" t="s">
        <v>483</v>
      </c>
      <c r="C795" s="29"/>
      <c r="D795" s="29"/>
      <c r="E795" s="29"/>
      <c r="F795" s="38">
        <v>4000</v>
      </c>
      <c r="G795" s="36"/>
      <c r="H795" s="38">
        <v>5000</v>
      </c>
      <c r="I795" s="38">
        <v>5000</v>
      </c>
      <c r="J795" s="38">
        <v>5000</v>
      </c>
      <c r="K795" s="195">
        <f t="shared" si="311"/>
        <v>100</v>
      </c>
      <c r="L795" s="195">
        <f t="shared" si="302"/>
        <v>125</v>
      </c>
    </row>
    <row r="796" spans="1:12" ht="13.8" x14ac:dyDescent="0.25">
      <c r="A796" s="26"/>
      <c r="B796" s="26"/>
      <c r="C796" s="29"/>
      <c r="D796" s="29"/>
      <c r="E796" s="29"/>
      <c r="F796" s="38"/>
      <c r="G796" s="36"/>
      <c r="H796" s="38"/>
      <c r="I796" s="38"/>
      <c r="J796" s="38"/>
      <c r="K796" s="195"/>
      <c r="L796" s="195"/>
    </row>
    <row r="797" spans="1:12" ht="13.8" x14ac:dyDescent="0.25">
      <c r="A797" s="202" t="s">
        <v>484</v>
      </c>
      <c r="B797" s="202"/>
      <c r="C797" s="202"/>
      <c r="D797" s="202"/>
      <c r="E797" s="202"/>
      <c r="F797" s="219">
        <v>11850</v>
      </c>
      <c r="G797" s="219"/>
      <c r="H797" s="219">
        <f>H803</f>
        <v>15000</v>
      </c>
      <c r="I797" s="219">
        <f>I803</f>
        <v>15000</v>
      </c>
      <c r="J797" s="219">
        <f t="shared" ref="J797" si="316">J803</f>
        <v>13327.5</v>
      </c>
      <c r="K797" s="219">
        <f t="shared" si="311"/>
        <v>88.85</v>
      </c>
      <c r="L797" s="219">
        <f t="shared" si="302"/>
        <v>112.46835443037975</v>
      </c>
    </row>
    <row r="798" spans="1:12" ht="13.8" x14ac:dyDescent="0.25">
      <c r="A798" s="204" t="s">
        <v>479</v>
      </c>
      <c r="B798" s="204"/>
      <c r="C798" s="204"/>
      <c r="D798" s="204"/>
      <c r="E798" s="204"/>
      <c r="F798" s="220"/>
      <c r="G798" s="204"/>
      <c r="H798" s="205"/>
      <c r="I798" s="205"/>
      <c r="J798" s="206"/>
      <c r="K798" s="206"/>
      <c r="L798" s="206"/>
    </row>
    <row r="799" spans="1:12" ht="13.8" x14ac:dyDescent="0.25">
      <c r="A799" s="235" t="s">
        <v>346</v>
      </c>
      <c r="B799" s="250"/>
      <c r="C799" s="250"/>
      <c r="D799" s="250"/>
      <c r="E799" s="250"/>
      <c r="F799" s="251"/>
      <c r="G799" s="250"/>
      <c r="H799" s="251"/>
      <c r="I799" s="251"/>
      <c r="J799" s="252"/>
      <c r="K799" s="252"/>
      <c r="L799" s="252"/>
    </row>
    <row r="800" spans="1:12" s="12" customFormat="1" ht="15" x14ac:dyDescent="0.25">
      <c r="A800" s="211" t="s">
        <v>485</v>
      </c>
      <c r="B800" s="212"/>
      <c r="C800" s="212"/>
      <c r="D800" s="212"/>
      <c r="E800" s="212"/>
      <c r="F800" s="224"/>
      <c r="G800" s="212"/>
      <c r="H800" s="224"/>
      <c r="I800" s="224"/>
      <c r="J800" s="225"/>
      <c r="K800" s="225"/>
      <c r="L800" s="225"/>
    </row>
    <row r="801" spans="1:12" ht="13.8" x14ac:dyDescent="0.25">
      <c r="A801" s="211" t="s">
        <v>486</v>
      </c>
      <c r="B801" s="212"/>
      <c r="C801" s="212"/>
      <c r="D801" s="212"/>
      <c r="E801" s="212"/>
      <c r="F801" s="224">
        <v>11850</v>
      </c>
      <c r="G801" s="212"/>
      <c r="H801" s="224">
        <f>H803</f>
        <v>15000</v>
      </c>
      <c r="I801" s="224">
        <f>I803</f>
        <v>15000</v>
      </c>
      <c r="J801" s="224">
        <f t="shared" ref="J801" si="317">J803</f>
        <v>13327.5</v>
      </c>
      <c r="K801" s="224">
        <f t="shared" si="311"/>
        <v>88.85</v>
      </c>
      <c r="L801" s="224">
        <f t="shared" si="302"/>
        <v>112.46835443037975</v>
      </c>
    </row>
    <row r="802" spans="1:12" x14ac:dyDescent="0.25">
      <c r="A802" s="28"/>
      <c r="B802" s="146"/>
      <c r="C802" s="29"/>
      <c r="D802" s="29"/>
      <c r="E802" s="29"/>
      <c r="F802" s="38"/>
      <c r="G802" s="38"/>
      <c r="H802" s="38"/>
      <c r="I802" s="38"/>
      <c r="J802" s="38"/>
      <c r="K802" s="195"/>
      <c r="L802" s="195"/>
    </row>
    <row r="803" spans="1:12" s="12" customFormat="1" ht="15" x14ac:dyDescent="0.25">
      <c r="A803" s="30">
        <v>3</v>
      </c>
      <c r="B803" s="30" t="s">
        <v>3</v>
      </c>
      <c r="C803" s="30"/>
      <c r="D803" s="30"/>
      <c r="E803" s="30"/>
      <c r="F803" s="37">
        <v>11850</v>
      </c>
      <c r="G803" s="38"/>
      <c r="H803" s="37">
        <f>H804</f>
        <v>15000</v>
      </c>
      <c r="I803" s="37">
        <f>I804</f>
        <v>15000</v>
      </c>
      <c r="J803" s="37">
        <f t="shared" ref="J803:J804" si="318">J804</f>
        <v>13327.5</v>
      </c>
      <c r="K803" s="195">
        <f t="shared" si="311"/>
        <v>88.85</v>
      </c>
      <c r="L803" s="195">
        <f t="shared" si="302"/>
        <v>112.46835443037975</v>
      </c>
    </row>
    <row r="804" spans="1:12" x14ac:dyDescent="0.25">
      <c r="A804" s="30">
        <v>38</v>
      </c>
      <c r="B804" s="30" t="s">
        <v>14</v>
      </c>
      <c r="C804" s="30"/>
      <c r="D804" s="30"/>
      <c r="E804" s="30"/>
      <c r="F804" s="37">
        <v>11850</v>
      </c>
      <c r="G804" s="38"/>
      <c r="H804" s="37">
        <f>H805</f>
        <v>15000</v>
      </c>
      <c r="I804" s="37">
        <f>I805</f>
        <v>15000</v>
      </c>
      <c r="J804" s="37">
        <f t="shared" si="318"/>
        <v>13327.5</v>
      </c>
      <c r="K804" s="195">
        <f t="shared" si="311"/>
        <v>88.85</v>
      </c>
      <c r="L804" s="195">
        <f t="shared" si="302"/>
        <v>112.46835443037975</v>
      </c>
    </row>
    <row r="805" spans="1:12" x14ac:dyDescent="0.25">
      <c r="A805" s="30">
        <v>381</v>
      </c>
      <c r="B805" s="30" t="s">
        <v>155</v>
      </c>
      <c r="C805" s="30"/>
      <c r="D805" s="30"/>
      <c r="E805" s="30"/>
      <c r="F805" s="37">
        <v>11850</v>
      </c>
      <c r="G805" s="38"/>
      <c r="H805" s="38">
        <v>15000</v>
      </c>
      <c r="I805" s="38">
        <v>15000</v>
      </c>
      <c r="J805" s="38">
        <v>13327.5</v>
      </c>
      <c r="K805" s="195">
        <f t="shared" si="311"/>
        <v>88.85</v>
      </c>
      <c r="L805" s="195">
        <f t="shared" si="302"/>
        <v>112.46835443037975</v>
      </c>
    </row>
    <row r="806" spans="1:12" hidden="1" x14ac:dyDescent="0.25">
      <c r="A806" s="29">
        <v>3811</v>
      </c>
      <c r="B806" s="29" t="s">
        <v>42</v>
      </c>
      <c r="C806" s="29"/>
      <c r="D806" s="29"/>
      <c r="E806" s="29"/>
      <c r="F806" s="38">
        <v>0</v>
      </c>
      <c r="G806" s="38"/>
      <c r="H806" s="38">
        <v>6000</v>
      </c>
      <c r="I806" s="38"/>
      <c r="J806" s="38"/>
      <c r="K806" s="195" t="e">
        <f t="shared" si="311"/>
        <v>#DIV/0!</v>
      </c>
      <c r="L806" s="195" t="e">
        <f t="shared" si="302"/>
        <v>#DIV/0!</v>
      </c>
    </row>
    <row r="807" spans="1:12" s="3" customFormat="1" hidden="1" x14ac:dyDescent="0.25">
      <c r="A807" s="29">
        <v>3811</v>
      </c>
      <c r="B807" s="29" t="s">
        <v>46</v>
      </c>
      <c r="C807" s="29"/>
      <c r="D807" s="29"/>
      <c r="E807" s="29"/>
      <c r="F807" s="38">
        <v>4000</v>
      </c>
      <c r="G807" s="38"/>
      <c r="H807" s="38">
        <v>4000</v>
      </c>
      <c r="I807" s="38"/>
      <c r="J807" s="38"/>
      <c r="K807" s="195" t="e">
        <f t="shared" si="311"/>
        <v>#DIV/0!</v>
      </c>
      <c r="L807" s="195">
        <f t="shared" si="302"/>
        <v>0</v>
      </c>
    </row>
    <row r="808" spans="1:12" s="3" customFormat="1" x14ac:dyDescent="0.25">
      <c r="A808" s="29"/>
      <c r="B808" s="29"/>
      <c r="C808" s="29"/>
      <c r="D808" s="29"/>
      <c r="E808" s="29"/>
      <c r="F808" s="38"/>
      <c r="G808" s="38"/>
      <c r="H808" s="38"/>
      <c r="I808" s="38"/>
      <c r="J808" s="38"/>
      <c r="K808" s="195"/>
      <c r="L808" s="195"/>
    </row>
    <row r="809" spans="1:12" s="3" customFormat="1" x14ac:dyDescent="0.25">
      <c r="A809" s="29"/>
      <c r="B809" s="29"/>
      <c r="C809" s="29"/>
      <c r="D809" s="29"/>
      <c r="E809" s="29"/>
      <c r="F809" s="38"/>
      <c r="G809" s="38"/>
      <c r="H809" s="38"/>
      <c r="I809" s="38"/>
      <c r="J809" s="38"/>
      <c r="K809" s="195"/>
      <c r="L809" s="195"/>
    </row>
    <row r="810" spans="1:12" ht="13.8" x14ac:dyDescent="0.25">
      <c r="A810" s="200" t="s">
        <v>487</v>
      </c>
      <c r="B810" s="200"/>
      <c r="C810" s="200"/>
      <c r="D810" s="200"/>
      <c r="E810" s="200"/>
      <c r="F810" s="201">
        <f>F811+F867</f>
        <v>221249.12</v>
      </c>
      <c r="G810" s="201">
        <f t="shared" ref="G810" si="319">G811+G867</f>
        <v>0</v>
      </c>
      <c r="H810" s="201">
        <f>H811+H867</f>
        <v>450625</v>
      </c>
      <c r="I810" s="201">
        <f>I811+I867</f>
        <v>450625</v>
      </c>
      <c r="J810" s="201">
        <f t="shared" ref="J810" si="320">J811+J867</f>
        <v>443754.15</v>
      </c>
      <c r="K810" s="201">
        <f t="shared" si="311"/>
        <v>98.475262135922335</v>
      </c>
      <c r="L810" s="201">
        <f t="shared" si="302"/>
        <v>200.56764519560576</v>
      </c>
    </row>
    <row r="811" spans="1:12" ht="13.8" x14ac:dyDescent="0.25">
      <c r="A811" s="202" t="s">
        <v>488</v>
      </c>
      <c r="B811" s="202"/>
      <c r="C811" s="202"/>
      <c r="D811" s="202"/>
      <c r="E811" s="202"/>
      <c r="F811" s="203">
        <f>F814+F835+F843</f>
        <v>206749.12</v>
      </c>
      <c r="G811" s="203">
        <f t="shared" ref="G811" si="321">G814+G835+G843</f>
        <v>0</v>
      </c>
      <c r="H811" s="203">
        <f>H814+H835+H843</f>
        <v>432125</v>
      </c>
      <c r="I811" s="203">
        <f>I814+I835+I843</f>
        <v>432125</v>
      </c>
      <c r="J811" s="203">
        <f t="shared" ref="J811" si="322">J814+J835+J843</f>
        <v>425254.15</v>
      </c>
      <c r="K811" s="203">
        <f t="shared" si="311"/>
        <v>98.40998553659243</v>
      </c>
      <c r="L811" s="203">
        <f t="shared" si="302"/>
        <v>205.68607498788873</v>
      </c>
    </row>
    <row r="812" spans="1:12" ht="13.8" x14ac:dyDescent="0.25">
      <c r="A812" s="204" t="s">
        <v>489</v>
      </c>
      <c r="B812" s="204"/>
      <c r="C812" s="204"/>
      <c r="D812" s="204"/>
      <c r="E812" s="204"/>
      <c r="F812" s="220"/>
      <c r="G812" s="204"/>
      <c r="H812" s="205"/>
      <c r="I812" s="205"/>
      <c r="J812" s="206"/>
      <c r="K812" s="206"/>
      <c r="L812" s="206"/>
    </row>
    <row r="813" spans="1:12" ht="13.8" x14ac:dyDescent="0.25">
      <c r="A813" s="235" t="s">
        <v>346</v>
      </c>
      <c r="B813" s="250"/>
      <c r="C813" s="250"/>
      <c r="D813" s="250"/>
      <c r="E813" s="250"/>
      <c r="F813" s="251"/>
      <c r="G813" s="250"/>
      <c r="H813" s="251"/>
      <c r="I813" s="251"/>
      <c r="J813" s="252"/>
      <c r="K813" s="252"/>
      <c r="L813" s="252"/>
    </row>
    <row r="814" spans="1:12" s="29" customFormat="1" ht="13.8" x14ac:dyDescent="0.25">
      <c r="A814" s="211" t="s">
        <v>490</v>
      </c>
      <c r="B814" s="212"/>
      <c r="C814" s="212"/>
      <c r="D814" s="212"/>
      <c r="E814" s="212"/>
      <c r="F814" s="213">
        <f t="shared" ref="F814:G814" si="323">F817</f>
        <v>198661</v>
      </c>
      <c r="G814" s="213">
        <f t="shared" si="323"/>
        <v>0</v>
      </c>
      <c r="H814" s="213">
        <f>H817</f>
        <v>257300</v>
      </c>
      <c r="I814" s="213">
        <f>I817</f>
        <v>257300</v>
      </c>
      <c r="J814" s="213">
        <f t="shared" ref="J814" si="324">J817</f>
        <v>251548.2</v>
      </c>
      <c r="K814" s="213">
        <f t="shared" si="311"/>
        <v>97.76455499417024</v>
      </c>
      <c r="L814" s="213">
        <f t="shared" si="302"/>
        <v>126.62183317309388</v>
      </c>
    </row>
    <row r="815" spans="1:12" s="29" customFormat="1" ht="13.8" x14ac:dyDescent="0.25">
      <c r="A815" s="47"/>
      <c r="F815" s="38"/>
      <c r="H815" s="38"/>
      <c r="I815" s="38"/>
      <c r="J815" s="1"/>
      <c r="K815" s="195"/>
      <c r="L815" s="195"/>
    </row>
    <row r="816" spans="1:12" s="29" customFormat="1" ht="13.8" x14ac:dyDescent="0.25">
      <c r="B816" s="141"/>
      <c r="F816" s="38"/>
      <c r="G816" s="36"/>
      <c r="H816" s="38"/>
      <c r="I816" s="38"/>
      <c r="J816" s="38"/>
      <c r="K816" s="195"/>
      <c r="L816" s="195"/>
    </row>
    <row r="817" spans="1:12" s="29" customFormat="1" x14ac:dyDescent="0.25">
      <c r="A817" s="30">
        <v>3</v>
      </c>
      <c r="B817" s="30" t="s">
        <v>3</v>
      </c>
      <c r="C817" s="30"/>
      <c r="D817" s="30"/>
      <c r="E817" s="30"/>
      <c r="F817" s="37">
        <f t="shared" ref="F817:J817" si="325">F818</f>
        <v>198661</v>
      </c>
      <c r="G817" s="37">
        <f t="shared" si="325"/>
        <v>0</v>
      </c>
      <c r="H817" s="37">
        <f t="shared" si="325"/>
        <v>257300</v>
      </c>
      <c r="I817" s="37">
        <f t="shared" si="325"/>
        <v>257300</v>
      </c>
      <c r="J817" s="37">
        <f t="shared" si="325"/>
        <v>251548.2</v>
      </c>
      <c r="K817" s="195">
        <f t="shared" si="311"/>
        <v>97.76455499417024</v>
      </c>
      <c r="L817" s="195">
        <f t="shared" si="302"/>
        <v>126.62183317309388</v>
      </c>
    </row>
    <row r="818" spans="1:12" s="29" customFormat="1" x14ac:dyDescent="0.25">
      <c r="A818" s="30">
        <v>37</v>
      </c>
      <c r="B818" s="30" t="s">
        <v>43</v>
      </c>
      <c r="C818" s="30"/>
      <c r="D818" s="30"/>
      <c r="E818" s="30"/>
      <c r="F818" s="37">
        <f t="shared" ref="F818:G818" si="326">F819+F831</f>
        <v>198661</v>
      </c>
      <c r="G818" s="37">
        <f t="shared" si="326"/>
        <v>0</v>
      </c>
      <c r="H818" s="37">
        <f>H819+H831</f>
        <v>257300</v>
      </c>
      <c r="I818" s="37">
        <f>I819+I831</f>
        <v>257300</v>
      </c>
      <c r="J818" s="37">
        <f t="shared" ref="J818" si="327">J819+J831</f>
        <v>251548.2</v>
      </c>
      <c r="K818" s="195">
        <f t="shared" si="311"/>
        <v>97.76455499417024</v>
      </c>
      <c r="L818" s="195">
        <f t="shared" si="302"/>
        <v>126.62183317309388</v>
      </c>
    </row>
    <row r="819" spans="1:12" s="29" customFormat="1" x14ac:dyDescent="0.25">
      <c r="A819" s="30">
        <v>372</v>
      </c>
      <c r="B819" s="30" t="s">
        <v>43</v>
      </c>
      <c r="C819" s="30"/>
      <c r="D819" s="30"/>
      <c r="E819" s="30"/>
      <c r="F819" s="37">
        <f t="shared" ref="F819:G819" si="328">SUM(F820:F829)</f>
        <v>147809</v>
      </c>
      <c r="G819" s="37">
        <f t="shared" si="328"/>
        <v>0</v>
      </c>
      <c r="H819" s="37">
        <f>SUM(H820:H829)</f>
        <v>204300</v>
      </c>
      <c r="I819" s="37">
        <f>SUM(I820:I829)</f>
        <v>204300</v>
      </c>
      <c r="J819" s="37">
        <f>SUM(J820:J829)</f>
        <v>198834.2</v>
      </c>
      <c r="K819" s="195">
        <f t="shared" si="311"/>
        <v>97.324620655898201</v>
      </c>
      <c r="L819" s="195">
        <f t="shared" si="302"/>
        <v>134.52103728460378</v>
      </c>
    </row>
    <row r="820" spans="1:12" s="29" customFormat="1" x14ac:dyDescent="0.25">
      <c r="A820" s="29">
        <v>3721</v>
      </c>
      <c r="B820" s="29" t="s">
        <v>118</v>
      </c>
      <c r="F820" s="38">
        <v>2000</v>
      </c>
      <c r="G820" s="38"/>
      <c r="H820" s="38">
        <v>3000</v>
      </c>
      <c r="I820" s="38">
        <v>3000</v>
      </c>
      <c r="J820" s="38">
        <v>2632.64</v>
      </c>
      <c r="K820" s="195">
        <f t="shared" si="311"/>
        <v>87.754666666666665</v>
      </c>
      <c r="L820" s="195">
        <f t="shared" si="302"/>
        <v>131.63200000000001</v>
      </c>
    </row>
    <row r="821" spans="1:12" s="29" customFormat="1" x14ac:dyDescent="0.25">
      <c r="A821" s="141">
        <v>3721</v>
      </c>
      <c r="B821" s="141" t="s">
        <v>141</v>
      </c>
      <c r="C821" s="141"/>
      <c r="D821" s="141"/>
      <c r="E821" s="141"/>
      <c r="F821" s="140">
        <v>600</v>
      </c>
      <c r="G821" s="140"/>
      <c r="H821" s="140">
        <v>3000</v>
      </c>
      <c r="I821" s="140">
        <v>3000</v>
      </c>
      <c r="J821" s="38">
        <v>1000</v>
      </c>
      <c r="K821" s="195">
        <f t="shared" si="311"/>
        <v>33.333333333333329</v>
      </c>
      <c r="L821" s="195">
        <f t="shared" si="302"/>
        <v>166.66666666666669</v>
      </c>
    </row>
    <row r="822" spans="1:12" s="29" customFormat="1" x14ac:dyDescent="0.25">
      <c r="A822" s="141">
        <v>3721</v>
      </c>
      <c r="B822" s="146" t="s">
        <v>144</v>
      </c>
      <c r="C822" s="141"/>
      <c r="D822" s="141"/>
      <c r="E822" s="141"/>
      <c r="F822" s="140">
        <v>33600</v>
      </c>
      <c r="G822" s="140"/>
      <c r="H822" s="140">
        <v>40000</v>
      </c>
      <c r="I822" s="140">
        <v>40000</v>
      </c>
      <c r="J822" s="140">
        <v>38800</v>
      </c>
      <c r="K822" s="195">
        <f t="shared" si="311"/>
        <v>97</v>
      </c>
      <c r="L822" s="195">
        <f t="shared" si="302"/>
        <v>115.47619047619047</v>
      </c>
    </row>
    <row r="823" spans="1:12" s="29" customFormat="1" x14ac:dyDescent="0.25">
      <c r="A823" s="29">
        <v>3721</v>
      </c>
      <c r="B823" s="141" t="s">
        <v>491</v>
      </c>
      <c r="F823" s="38">
        <v>15200</v>
      </c>
      <c r="G823" s="38"/>
      <c r="H823" s="38">
        <v>13300</v>
      </c>
      <c r="I823" s="38">
        <v>13300</v>
      </c>
      <c r="J823" s="38">
        <v>13300</v>
      </c>
      <c r="K823" s="195">
        <f t="shared" si="311"/>
        <v>100</v>
      </c>
      <c r="L823" s="195">
        <f t="shared" si="302"/>
        <v>87.5</v>
      </c>
    </row>
    <row r="824" spans="1:12" s="29" customFormat="1" x14ac:dyDescent="0.25">
      <c r="A824" s="141">
        <v>3721</v>
      </c>
      <c r="B824" s="141" t="s">
        <v>90</v>
      </c>
      <c r="C824" s="141"/>
      <c r="D824" s="141"/>
      <c r="E824" s="141"/>
      <c r="F824" s="140">
        <v>49000</v>
      </c>
      <c r="G824" s="38"/>
      <c r="H824" s="38">
        <v>19000</v>
      </c>
      <c r="I824" s="38">
        <v>19000</v>
      </c>
      <c r="J824" s="38">
        <v>19000</v>
      </c>
      <c r="K824" s="195">
        <f t="shared" si="311"/>
        <v>100</v>
      </c>
      <c r="L824" s="195">
        <f t="shared" si="302"/>
        <v>38.775510204081634</v>
      </c>
    </row>
    <row r="825" spans="1:12" s="29" customFormat="1" x14ac:dyDescent="0.25">
      <c r="A825" s="146">
        <v>3721</v>
      </c>
      <c r="B825" s="146" t="s">
        <v>492</v>
      </c>
      <c r="C825" s="141"/>
      <c r="D825" s="141"/>
      <c r="E825" s="141"/>
      <c r="F825" s="140">
        <v>0</v>
      </c>
      <c r="G825" s="38"/>
      <c r="H825" s="38">
        <v>70000</v>
      </c>
      <c r="I825" s="38">
        <v>70000</v>
      </c>
      <c r="J825" s="38">
        <v>70000</v>
      </c>
      <c r="K825" s="195">
        <f t="shared" si="311"/>
        <v>100</v>
      </c>
      <c r="L825" s="195">
        <v>0</v>
      </c>
    </row>
    <row r="826" spans="1:12" s="29" customFormat="1" x14ac:dyDescent="0.25">
      <c r="A826" s="141">
        <v>3721</v>
      </c>
      <c r="B826" s="141" t="s">
        <v>119</v>
      </c>
      <c r="C826" s="141"/>
      <c r="D826" s="141"/>
      <c r="E826" s="141"/>
      <c r="F826" s="140">
        <v>15109</v>
      </c>
      <c r="G826" s="37"/>
      <c r="H826" s="38">
        <v>15000</v>
      </c>
      <c r="I826" s="38">
        <v>15000</v>
      </c>
      <c r="J826" s="38">
        <v>14961.56</v>
      </c>
      <c r="K826" s="195">
        <f t="shared" si="311"/>
        <v>99.743733333333324</v>
      </c>
      <c r="L826" s="195">
        <f t="shared" si="302"/>
        <v>99.024157786749612</v>
      </c>
    </row>
    <row r="827" spans="1:12" s="29" customFormat="1" x14ac:dyDescent="0.25">
      <c r="A827" s="141">
        <v>3721</v>
      </c>
      <c r="B827" s="141" t="s">
        <v>120</v>
      </c>
      <c r="C827" s="141"/>
      <c r="D827" s="141"/>
      <c r="E827" s="141"/>
      <c r="F827" s="140">
        <v>500</v>
      </c>
      <c r="G827" s="38"/>
      <c r="H827" s="38">
        <v>9000</v>
      </c>
      <c r="I827" s="38">
        <v>9000</v>
      </c>
      <c r="J827" s="38">
        <v>8240</v>
      </c>
      <c r="K827" s="195">
        <f t="shared" si="311"/>
        <v>91.555555555555557</v>
      </c>
      <c r="L827" s="195">
        <f t="shared" si="302"/>
        <v>1648</v>
      </c>
    </row>
    <row r="828" spans="1:12" s="29" customFormat="1" x14ac:dyDescent="0.25">
      <c r="A828" s="141"/>
      <c r="B828" s="141" t="s">
        <v>121</v>
      </c>
      <c r="C828" s="141"/>
      <c r="D828" s="141"/>
      <c r="E828" s="141"/>
      <c r="F828" s="140"/>
      <c r="G828" s="38"/>
      <c r="H828" s="38"/>
      <c r="I828" s="38"/>
      <c r="J828" s="38"/>
      <c r="K828" s="195"/>
      <c r="L828" s="195"/>
    </row>
    <row r="829" spans="1:12" s="29" customFormat="1" x14ac:dyDescent="0.25">
      <c r="A829" s="146">
        <v>3721</v>
      </c>
      <c r="B829" s="146" t="s">
        <v>143</v>
      </c>
      <c r="C829" s="141"/>
      <c r="D829" s="141"/>
      <c r="E829" s="141"/>
      <c r="F829" s="140">
        <v>31800</v>
      </c>
      <c r="G829" s="37"/>
      <c r="H829" s="38">
        <v>32000</v>
      </c>
      <c r="I829" s="38">
        <v>32000</v>
      </c>
      <c r="J829" s="38">
        <v>30900</v>
      </c>
      <c r="K829" s="195">
        <f t="shared" si="311"/>
        <v>96.5625</v>
      </c>
      <c r="L829" s="195">
        <f t="shared" si="302"/>
        <v>97.169811320754718</v>
      </c>
    </row>
    <row r="830" spans="1:12" s="29" customFormat="1" ht="13.8" x14ac:dyDescent="0.25">
      <c r="F830" s="38"/>
      <c r="G830" s="42"/>
      <c r="H830" s="38"/>
      <c r="I830" s="38"/>
      <c r="J830" s="38"/>
      <c r="K830" s="195"/>
      <c r="L830" s="195"/>
    </row>
    <row r="831" spans="1:12" s="29" customFormat="1" x14ac:dyDescent="0.25">
      <c r="A831" s="30">
        <v>37</v>
      </c>
      <c r="B831" s="30" t="s">
        <v>43</v>
      </c>
      <c r="F831" s="37">
        <v>50852</v>
      </c>
      <c r="G831" s="38"/>
      <c r="H831" s="37">
        <f>H833</f>
        <v>53000</v>
      </c>
      <c r="I831" s="37">
        <f>I833</f>
        <v>53000</v>
      </c>
      <c r="J831" s="37">
        <f t="shared" ref="J831" si="329">J833</f>
        <v>52714</v>
      </c>
      <c r="K831" s="195">
        <f t="shared" si="311"/>
        <v>99.460377358490575</v>
      </c>
      <c r="L831" s="195">
        <f t="shared" si="302"/>
        <v>103.66160622984346</v>
      </c>
    </row>
    <row r="832" spans="1:12" s="29" customFormat="1" x14ac:dyDescent="0.25">
      <c r="A832" s="30">
        <v>372</v>
      </c>
      <c r="B832" s="30" t="s">
        <v>152</v>
      </c>
      <c r="C832" s="30"/>
      <c r="D832" s="30"/>
      <c r="E832" s="30"/>
      <c r="F832" s="37">
        <v>50852</v>
      </c>
      <c r="G832" s="37"/>
      <c r="H832" s="37">
        <f>H833</f>
        <v>53000</v>
      </c>
      <c r="I832" s="37">
        <f>I833</f>
        <v>53000</v>
      </c>
      <c r="J832" s="37">
        <f t="shared" ref="J832" si="330">J833</f>
        <v>52714</v>
      </c>
      <c r="K832" s="195">
        <f t="shared" si="311"/>
        <v>99.460377358490575</v>
      </c>
      <c r="L832" s="195">
        <f t="shared" si="302"/>
        <v>103.66160622984346</v>
      </c>
    </row>
    <row r="833" spans="1:12" s="29" customFormat="1" x14ac:dyDescent="0.25">
      <c r="A833" s="29">
        <v>3722</v>
      </c>
      <c r="B833" s="141" t="s">
        <v>493</v>
      </c>
      <c r="F833" s="38">
        <v>50852</v>
      </c>
      <c r="G833" s="38"/>
      <c r="H833" s="38">
        <v>53000</v>
      </c>
      <c r="I833" s="38">
        <v>53000</v>
      </c>
      <c r="J833" s="38">
        <v>52714</v>
      </c>
      <c r="K833" s="195">
        <f t="shared" si="311"/>
        <v>99.460377358490575</v>
      </c>
      <c r="L833" s="195">
        <f t="shared" si="302"/>
        <v>103.66160622984346</v>
      </c>
    </row>
    <row r="834" spans="1:12" s="29" customFormat="1" x14ac:dyDescent="0.25">
      <c r="A834" s="28"/>
      <c r="B834" s="146"/>
      <c r="F834" s="38"/>
      <c r="G834" s="37"/>
      <c r="H834" s="38"/>
      <c r="I834" s="38"/>
      <c r="J834" s="140"/>
      <c r="K834" s="195"/>
      <c r="L834" s="195"/>
    </row>
    <row r="835" spans="1:12" s="29" customFormat="1" ht="13.8" x14ac:dyDescent="0.25">
      <c r="A835" s="211" t="s">
        <v>494</v>
      </c>
      <c r="B835" s="212"/>
      <c r="C835" s="212"/>
      <c r="D835" s="212"/>
      <c r="E835" s="212"/>
      <c r="F835" s="213">
        <f t="shared" ref="F835:G835" si="331">F838</f>
        <v>6193.71</v>
      </c>
      <c r="G835" s="213">
        <f t="shared" si="331"/>
        <v>0</v>
      </c>
      <c r="H835" s="213">
        <f>H838</f>
        <v>8500</v>
      </c>
      <c r="I835" s="213">
        <f>I838</f>
        <v>8500</v>
      </c>
      <c r="J835" s="213">
        <f t="shared" ref="J835" si="332">J838</f>
        <v>8450.25</v>
      </c>
      <c r="K835" s="213">
        <f t="shared" si="311"/>
        <v>99.414705882352933</v>
      </c>
      <c r="L835" s="213">
        <f t="shared" ref="L835:L854" si="333">(J835/F835)*100</f>
        <v>136.43276808245787</v>
      </c>
    </row>
    <row r="836" spans="1:12" s="29" customFormat="1" ht="13.8" x14ac:dyDescent="0.25">
      <c r="A836" s="47"/>
      <c r="F836" s="38"/>
      <c r="H836" s="38"/>
      <c r="I836" s="38"/>
      <c r="J836" s="1"/>
      <c r="K836" s="195"/>
      <c r="L836" s="195"/>
    </row>
    <row r="837" spans="1:12" s="29" customFormat="1" ht="13.8" x14ac:dyDescent="0.25">
      <c r="A837" s="47"/>
      <c r="F837" s="38"/>
      <c r="H837" s="38"/>
      <c r="I837" s="38"/>
      <c r="J837" s="1"/>
      <c r="K837" s="195"/>
      <c r="L837" s="195"/>
    </row>
    <row r="838" spans="1:12" s="29" customFormat="1" x14ac:dyDescent="0.25">
      <c r="A838" s="26">
        <v>37</v>
      </c>
      <c r="B838" s="30" t="s">
        <v>43</v>
      </c>
      <c r="C838" s="30"/>
      <c r="D838" s="30"/>
      <c r="E838" s="30"/>
      <c r="F838" s="37">
        <f t="shared" ref="F838:G838" si="334">F839</f>
        <v>6193.71</v>
      </c>
      <c r="G838" s="37">
        <f t="shared" si="334"/>
        <v>0</v>
      </c>
      <c r="H838" s="37">
        <f>H839</f>
        <v>8500</v>
      </c>
      <c r="I838" s="37">
        <f>I839</f>
        <v>8500</v>
      </c>
      <c r="J838" s="37">
        <f t="shared" ref="J838:J839" si="335">J839</f>
        <v>8450.25</v>
      </c>
      <c r="K838" s="195">
        <f t="shared" si="311"/>
        <v>99.414705882352933</v>
      </c>
      <c r="L838" s="195">
        <f t="shared" si="333"/>
        <v>136.43276808245787</v>
      </c>
    </row>
    <row r="839" spans="1:12" s="29" customFormat="1" x14ac:dyDescent="0.25">
      <c r="A839" s="26">
        <v>372</v>
      </c>
      <c r="B839" s="30" t="s">
        <v>495</v>
      </c>
      <c r="C839" s="30"/>
      <c r="D839" s="30"/>
      <c r="E839" s="30"/>
      <c r="F839" s="37">
        <f t="shared" ref="F839:G839" si="336">F840</f>
        <v>6193.71</v>
      </c>
      <c r="G839" s="37">
        <f t="shared" si="336"/>
        <v>0</v>
      </c>
      <c r="H839" s="37">
        <f>H840</f>
        <v>8500</v>
      </c>
      <c r="I839" s="37">
        <f>I840</f>
        <v>8500</v>
      </c>
      <c r="J839" s="37">
        <f t="shared" si="335"/>
        <v>8450.25</v>
      </c>
      <c r="K839" s="195">
        <f t="shared" si="311"/>
        <v>99.414705882352933</v>
      </c>
      <c r="L839" s="195">
        <f t="shared" si="333"/>
        <v>136.43276808245787</v>
      </c>
    </row>
    <row r="840" spans="1:12" s="29" customFormat="1" x14ac:dyDescent="0.25">
      <c r="A840" s="28">
        <v>3722</v>
      </c>
      <c r="B840" s="146" t="s">
        <v>496</v>
      </c>
      <c r="F840" s="38">
        <v>6193.71</v>
      </c>
      <c r="G840" s="37"/>
      <c r="H840" s="38">
        <v>8500</v>
      </c>
      <c r="I840" s="38">
        <v>8500</v>
      </c>
      <c r="J840" s="140">
        <v>8450.25</v>
      </c>
      <c r="K840" s="195">
        <f t="shared" si="311"/>
        <v>99.414705882352933</v>
      </c>
      <c r="L840" s="195">
        <f t="shared" si="333"/>
        <v>136.43276808245787</v>
      </c>
    </row>
    <row r="841" spans="1:12" s="29" customFormat="1" x14ac:dyDescent="0.25">
      <c r="A841" s="28"/>
      <c r="B841" s="146"/>
      <c r="F841" s="38"/>
      <c r="G841" s="37"/>
      <c r="H841" s="38"/>
      <c r="I841" s="38"/>
      <c r="J841" s="140"/>
      <c r="K841" s="195"/>
      <c r="L841" s="195"/>
    </row>
    <row r="842" spans="1:12" s="29" customFormat="1" x14ac:dyDescent="0.25">
      <c r="A842" s="28"/>
      <c r="B842" s="146"/>
      <c r="F842" s="38"/>
      <c r="G842" s="37"/>
      <c r="H842" s="38"/>
      <c r="I842" s="38"/>
      <c r="J842" s="140"/>
      <c r="K842" s="195"/>
      <c r="L842" s="195"/>
    </row>
    <row r="843" spans="1:12" s="29" customFormat="1" ht="13.8" x14ac:dyDescent="0.25">
      <c r="A843" s="211" t="s">
        <v>497</v>
      </c>
      <c r="B843" s="211"/>
      <c r="C843" s="211"/>
      <c r="D843" s="211"/>
      <c r="E843" s="211"/>
      <c r="F843" s="218">
        <f t="shared" ref="F843:G843" si="337">F846+F861</f>
        <v>1894.4099999999999</v>
      </c>
      <c r="G843" s="218">
        <f t="shared" si="337"/>
        <v>0</v>
      </c>
      <c r="H843" s="218">
        <f>H846+H861</f>
        <v>166325</v>
      </c>
      <c r="I843" s="218">
        <f>I846+I861</f>
        <v>166325</v>
      </c>
      <c r="J843" s="218">
        <f t="shared" ref="J843" si="338">J846+J861</f>
        <v>165255.70000000001</v>
      </c>
      <c r="K843" s="218">
        <f t="shared" si="311"/>
        <v>99.357102059221418</v>
      </c>
      <c r="L843" s="218">
        <f t="shared" si="333"/>
        <v>8723.3333861202191</v>
      </c>
    </row>
    <row r="844" spans="1:12" s="29" customFormat="1" ht="13.8" x14ac:dyDescent="0.25">
      <c r="A844" s="235" t="s">
        <v>354</v>
      </c>
      <c r="B844" s="235"/>
      <c r="C844" s="235"/>
      <c r="D844" s="235"/>
      <c r="E844" s="235"/>
      <c r="F844" s="237"/>
      <c r="G844" s="237"/>
      <c r="H844" s="237"/>
      <c r="I844" s="237"/>
      <c r="J844" s="237"/>
      <c r="K844" s="237"/>
      <c r="L844" s="237"/>
    </row>
    <row r="845" spans="1:12" s="29" customFormat="1" x14ac:dyDescent="0.25">
      <c r="A845" s="26"/>
      <c r="B845" s="26"/>
      <c r="C845" s="30"/>
      <c r="D845" s="30"/>
      <c r="E845" s="30"/>
      <c r="F845" s="37"/>
      <c r="G845" s="37"/>
      <c r="H845" s="37"/>
      <c r="I845" s="37"/>
      <c r="J845" s="37"/>
      <c r="K845" s="195"/>
      <c r="L845" s="195"/>
    </row>
    <row r="846" spans="1:12" s="29" customFormat="1" x14ac:dyDescent="0.25">
      <c r="A846" s="26">
        <v>3</v>
      </c>
      <c r="B846" s="26" t="s">
        <v>3</v>
      </c>
      <c r="C846" s="30"/>
      <c r="D846" s="30"/>
      <c r="E846" s="30"/>
      <c r="F846" s="37">
        <f t="shared" ref="F846:G846" si="339">F847+F855</f>
        <v>1894.4099999999999</v>
      </c>
      <c r="G846" s="37">
        <f t="shared" si="339"/>
        <v>0</v>
      </c>
      <c r="H846" s="37">
        <f>H847+H855</f>
        <v>161725</v>
      </c>
      <c r="I846" s="37">
        <f>I847+I855</f>
        <v>161725</v>
      </c>
      <c r="J846" s="37">
        <f t="shared" ref="J846" si="340">J847+J855</f>
        <v>160723.41</v>
      </c>
      <c r="K846" s="195">
        <f t="shared" si="311"/>
        <v>99.380683258618035</v>
      </c>
      <c r="L846" s="195">
        <f t="shared" si="333"/>
        <v>8484.0879218331829</v>
      </c>
    </row>
    <row r="847" spans="1:12" s="29" customFormat="1" x14ac:dyDescent="0.25">
      <c r="A847" s="26">
        <v>31</v>
      </c>
      <c r="B847" s="26" t="s">
        <v>4</v>
      </c>
      <c r="C847" s="30"/>
      <c r="D847" s="30"/>
      <c r="E847" s="30"/>
      <c r="F847" s="37">
        <f t="shared" ref="F847:G847" si="341">F848+F852</f>
        <v>1894.4099999999999</v>
      </c>
      <c r="G847" s="37">
        <f t="shared" si="341"/>
        <v>0</v>
      </c>
      <c r="H847" s="37">
        <f>H848+H852</f>
        <v>153500</v>
      </c>
      <c r="I847" s="37">
        <f>I848+I852</f>
        <v>153500</v>
      </c>
      <c r="J847" s="37">
        <f t="shared" ref="J847" si="342">J848+J852</f>
        <v>152518.41</v>
      </c>
      <c r="K847" s="195">
        <f t="shared" si="311"/>
        <v>99.360527687296411</v>
      </c>
      <c r="L847" s="195">
        <f t="shared" si="333"/>
        <v>8050.9715425910981</v>
      </c>
    </row>
    <row r="848" spans="1:12" s="29" customFormat="1" x14ac:dyDescent="0.25">
      <c r="A848" s="26">
        <v>311</v>
      </c>
      <c r="B848" s="26" t="s">
        <v>498</v>
      </c>
      <c r="C848" s="30"/>
      <c r="D848" s="30"/>
      <c r="E848" s="30"/>
      <c r="F848" s="37">
        <f t="shared" ref="F848:G848" si="343">SUM(F849:F850)</f>
        <v>1626.1</v>
      </c>
      <c r="G848" s="37">
        <f t="shared" si="343"/>
        <v>0</v>
      </c>
      <c r="H848" s="37">
        <f>SUM(H849:H850)</f>
        <v>133000</v>
      </c>
      <c r="I848" s="37">
        <f>SUM(I849:I850)</f>
        <v>133000</v>
      </c>
      <c r="J848" s="37">
        <f t="shared" ref="J848" si="344">SUM(J849:J850)</f>
        <v>132510.44</v>
      </c>
      <c r="K848" s="195">
        <f t="shared" si="311"/>
        <v>99.631909774436096</v>
      </c>
      <c r="L848" s="195">
        <f t="shared" si="333"/>
        <v>8148.9723879220219</v>
      </c>
    </row>
    <row r="849" spans="1:12" s="29" customFormat="1" x14ac:dyDescent="0.25">
      <c r="A849" s="146">
        <v>3111</v>
      </c>
      <c r="B849" s="146" t="s">
        <v>499</v>
      </c>
      <c r="C849" s="141"/>
      <c r="D849" s="141"/>
      <c r="E849" s="141"/>
      <c r="F849" s="291">
        <v>0</v>
      </c>
      <c r="G849" s="140"/>
      <c r="H849" s="140">
        <v>124000</v>
      </c>
      <c r="I849" s="140">
        <v>124000</v>
      </c>
      <c r="J849" s="140">
        <v>123750</v>
      </c>
      <c r="K849" s="195">
        <f t="shared" ref="K849:K897" si="345">(J849/I849)*100</f>
        <v>99.798387096774192</v>
      </c>
      <c r="L849" s="195">
        <v>0</v>
      </c>
    </row>
    <row r="850" spans="1:12" s="29" customFormat="1" x14ac:dyDescent="0.25">
      <c r="A850" s="146">
        <v>3111</v>
      </c>
      <c r="B850" s="146" t="s">
        <v>500</v>
      </c>
      <c r="C850" s="141"/>
      <c r="D850" s="141"/>
      <c r="E850" s="141"/>
      <c r="F850" s="291">
        <v>1626.1</v>
      </c>
      <c r="G850" s="140"/>
      <c r="H850" s="140">
        <v>9000</v>
      </c>
      <c r="I850" s="140">
        <v>9000</v>
      </c>
      <c r="J850" s="140">
        <v>8760.44</v>
      </c>
      <c r="K850" s="195">
        <f t="shared" si="345"/>
        <v>97.338222222222228</v>
      </c>
      <c r="L850" s="195">
        <f t="shared" si="333"/>
        <v>538.73931492528141</v>
      </c>
    </row>
    <row r="851" spans="1:12" s="29" customFormat="1" x14ac:dyDescent="0.25">
      <c r="A851" s="26"/>
      <c r="B851" s="26"/>
      <c r="C851" s="30"/>
      <c r="D851" s="30"/>
      <c r="E851" s="30"/>
      <c r="F851" s="292"/>
      <c r="G851" s="37"/>
      <c r="H851" s="37"/>
      <c r="I851" s="37"/>
      <c r="J851" s="37"/>
      <c r="K851" s="195"/>
      <c r="L851" s="195"/>
    </row>
    <row r="852" spans="1:12" s="29" customFormat="1" x14ac:dyDescent="0.25">
      <c r="A852" s="26">
        <v>313</v>
      </c>
      <c r="B852" s="26" t="s">
        <v>76</v>
      </c>
      <c r="C852" s="30"/>
      <c r="D852" s="30"/>
      <c r="E852" s="30"/>
      <c r="F852" s="37">
        <f t="shared" ref="F852:G852" si="346">SUM(F853:F854)</f>
        <v>268.31</v>
      </c>
      <c r="G852" s="37">
        <f t="shared" si="346"/>
        <v>0</v>
      </c>
      <c r="H852" s="37">
        <f>SUM(H853:H854)</f>
        <v>20500</v>
      </c>
      <c r="I852" s="37">
        <f>SUM(I853:I854)</f>
        <v>20500</v>
      </c>
      <c r="J852" s="37">
        <f t="shared" ref="J852" si="347">SUM(J853:J854)</f>
        <v>20007.97</v>
      </c>
      <c r="K852" s="195">
        <f t="shared" si="345"/>
        <v>97.599853658536588</v>
      </c>
      <c r="L852" s="195">
        <f t="shared" si="333"/>
        <v>7457.0347732100927</v>
      </c>
    </row>
    <row r="853" spans="1:12" s="29" customFormat="1" x14ac:dyDescent="0.25">
      <c r="A853" s="146">
        <v>3131</v>
      </c>
      <c r="B853" s="146" t="s">
        <v>7</v>
      </c>
      <c r="C853" s="141"/>
      <c r="D853" s="141"/>
      <c r="E853" s="141"/>
      <c r="F853" s="291">
        <v>0</v>
      </c>
      <c r="G853" s="140"/>
      <c r="H853" s="140">
        <v>19000</v>
      </c>
      <c r="I853" s="140">
        <v>19000</v>
      </c>
      <c r="J853" s="140">
        <v>18562.5</v>
      </c>
      <c r="K853" s="195">
        <f t="shared" si="345"/>
        <v>97.69736842105263</v>
      </c>
      <c r="L853" s="195">
        <v>0</v>
      </c>
    </row>
    <row r="854" spans="1:12" s="29" customFormat="1" x14ac:dyDescent="0.25">
      <c r="A854" s="146">
        <v>3131</v>
      </c>
      <c r="B854" s="146" t="s">
        <v>501</v>
      </c>
      <c r="C854" s="141"/>
      <c r="D854" s="141"/>
      <c r="E854" s="141"/>
      <c r="F854" s="291">
        <v>268.31</v>
      </c>
      <c r="G854" s="140"/>
      <c r="H854" s="140">
        <v>1500</v>
      </c>
      <c r="I854" s="140">
        <v>1500</v>
      </c>
      <c r="J854" s="140">
        <v>1445.47</v>
      </c>
      <c r="K854" s="195">
        <f t="shared" si="345"/>
        <v>96.364666666666665</v>
      </c>
      <c r="L854" s="195">
        <f t="shared" si="333"/>
        <v>538.73131825127643</v>
      </c>
    </row>
    <row r="855" spans="1:12" s="29" customFormat="1" x14ac:dyDescent="0.25">
      <c r="A855" s="26">
        <v>32</v>
      </c>
      <c r="B855" s="26" t="s">
        <v>8</v>
      </c>
      <c r="C855" s="30"/>
      <c r="D855" s="30"/>
      <c r="E855" s="30"/>
      <c r="F855" s="292">
        <v>0</v>
      </c>
      <c r="G855" s="37"/>
      <c r="H855" s="37">
        <f>H856</f>
        <v>8225</v>
      </c>
      <c r="I855" s="37">
        <f>I856</f>
        <v>8225</v>
      </c>
      <c r="J855" s="37">
        <f t="shared" ref="J855" si="348">J856</f>
        <v>8205</v>
      </c>
      <c r="K855" s="195">
        <f t="shared" si="345"/>
        <v>99.756838905775084</v>
      </c>
      <c r="L855" s="195">
        <v>0</v>
      </c>
    </row>
    <row r="856" spans="1:12" s="29" customFormat="1" x14ac:dyDescent="0.25">
      <c r="A856" s="26">
        <v>321</v>
      </c>
      <c r="B856" s="26" t="s">
        <v>77</v>
      </c>
      <c r="C856" s="30"/>
      <c r="D856" s="30"/>
      <c r="E856" s="30"/>
      <c r="F856" s="292">
        <v>0</v>
      </c>
      <c r="G856" s="37"/>
      <c r="H856" s="37">
        <f>SUM(H857:H859)</f>
        <v>8225</v>
      </c>
      <c r="I856" s="37">
        <f>SUM(I857:I859)</f>
        <v>8225</v>
      </c>
      <c r="J856" s="37">
        <f t="shared" ref="J856" si="349">SUM(J857:J859)</f>
        <v>8205</v>
      </c>
      <c r="K856" s="195">
        <f t="shared" si="345"/>
        <v>99.756838905775084</v>
      </c>
      <c r="L856" s="195">
        <v>0</v>
      </c>
    </row>
    <row r="857" spans="1:12" s="29" customFormat="1" x14ac:dyDescent="0.25">
      <c r="A857" s="146">
        <v>3211</v>
      </c>
      <c r="B857" s="146" t="s">
        <v>502</v>
      </c>
      <c r="C857" s="141"/>
      <c r="D857" s="141"/>
      <c r="E857" s="141"/>
      <c r="F857" s="291">
        <v>0</v>
      </c>
      <c r="G857" s="140"/>
      <c r="H857" s="140">
        <v>2000</v>
      </c>
      <c r="I857" s="140">
        <v>2000</v>
      </c>
      <c r="J857" s="140">
        <v>1980</v>
      </c>
      <c r="K857" s="195">
        <f t="shared" si="345"/>
        <v>99</v>
      </c>
      <c r="L857" s="195">
        <v>0</v>
      </c>
    </row>
    <row r="858" spans="1:12" s="29" customFormat="1" x14ac:dyDescent="0.25">
      <c r="A858" s="146">
        <v>3212</v>
      </c>
      <c r="B858" s="146" t="s">
        <v>40</v>
      </c>
      <c r="C858" s="141"/>
      <c r="D858" s="141"/>
      <c r="E858" s="141"/>
      <c r="F858" s="291">
        <v>0</v>
      </c>
      <c r="G858" s="140"/>
      <c r="H858" s="140">
        <v>3600</v>
      </c>
      <c r="I858" s="140">
        <v>3600</v>
      </c>
      <c r="J858" s="140">
        <v>3600</v>
      </c>
      <c r="K858" s="195">
        <f t="shared" si="345"/>
        <v>100</v>
      </c>
      <c r="L858" s="195">
        <v>0</v>
      </c>
    </row>
    <row r="859" spans="1:12" s="29" customFormat="1" x14ac:dyDescent="0.25">
      <c r="A859" s="146">
        <v>3227</v>
      </c>
      <c r="B859" s="146" t="s">
        <v>104</v>
      </c>
      <c r="C859" s="141"/>
      <c r="D859" s="141"/>
      <c r="E859" s="141"/>
      <c r="F859" s="291">
        <v>0</v>
      </c>
      <c r="G859" s="140"/>
      <c r="H859" s="140">
        <v>2625</v>
      </c>
      <c r="I859" s="140">
        <v>2625</v>
      </c>
      <c r="J859" s="140">
        <v>2625</v>
      </c>
      <c r="K859" s="195">
        <f t="shared" si="345"/>
        <v>100</v>
      </c>
      <c r="L859" s="195">
        <v>0</v>
      </c>
    </row>
    <row r="860" spans="1:12" s="39" customFormat="1" x14ac:dyDescent="0.25">
      <c r="A860" s="26"/>
      <c r="B860" s="26"/>
      <c r="C860" s="30"/>
      <c r="D860" s="30"/>
      <c r="E860" s="30"/>
      <c r="F860" s="292"/>
      <c r="G860" s="37"/>
      <c r="H860" s="37"/>
      <c r="I860" s="37"/>
      <c r="J860" s="37"/>
      <c r="K860" s="195"/>
      <c r="L860" s="195">
        <v>0</v>
      </c>
    </row>
    <row r="861" spans="1:12" s="39" customFormat="1" x14ac:dyDescent="0.25">
      <c r="A861" s="26">
        <v>4</v>
      </c>
      <c r="B861" s="26" t="s">
        <v>252</v>
      </c>
      <c r="C861" s="30"/>
      <c r="D861" s="30"/>
      <c r="E861" s="30"/>
      <c r="F861" s="292">
        <v>0</v>
      </c>
      <c r="G861" s="37"/>
      <c r="H861" s="37">
        <f t="shared" ref="H861:I863" si="350">H862</f>
        <v>4600</v>
      </c>
      <c r="I861" s="37">
        <f t="shared" si="350"/>
        <v>4600</v>
      </c>
      <c r="J861" s="37">
        <f t="shared" ref="J861:J863" si="351">J862</f>
        <v>4532.29</v>
      </c>
      <c r="K861" s="195">
        <f t="shared" si="345"/>
        <v>98.528043478260869</v>
      </c>
      <c r="L861" s="195">
        <v>0</v>
      </c>
    </row>
    <row r="862" spans="1:12" s="29" customFormat="1" x14ac:dyDescent="0.25">
      <c r="A862" s="26">
        <v>42</v>
      </c>
      <c r="B862" s="26" t="s">
        <v>721</v>
      </c>
      <c r="C862" s="30"/>
      <c r="D862" s="30"/>
      <c r="E862" s="30"/>
      <c r="F862" s="292">
        <v>0</v>
      </c>
      <c r="G862" s="37"/>
      <c r="H862" s="37">
        <f t="shared" si="350"/>
        <v>4600</v>
      </c>
      <c r="I862" s="37">
        <f t="shared" si="350"/>
        <v>4600</v>
      </c>
      <c r="J862" s="37">
        <f t="shared" si="351"/>
        <v>4532.29</v>
      </c>
      <c r="K862" s="195">
        <f t="shared" si="345"/>
        <v>98.528043478260869</v>
      </c>
      <c r="L862" s="195">
        <v>0</v>
      </c>
    </row>
    <row r="863" spans="1:12" s="29" customFormat="1" x14ac:dyDescent="0.25">
      <c r="A863" s="26">
        <v>423</v>
      </c>
      <c r="B863" s="26" t="s">
        <v>503</v>
      </c>
      <c r="C863" s="30"/>
      <c r="D863" s="30"/>
      <c r="E863" s="30"/>
      <c r="F863" s="292">
        <v>0</v>
      </c>
      <c r="G863" s="37"/>
      <c r="H863" s="37">
        <f t="shared" si="350"/>
        <v>4600</v>
      </c>
      <c r="I863" s="37">
        <f t="shared" si="350"/>
        <v>4600</v>
      </c>
      <c r="J863" s="37">
        <f t="shared" si="351"/>
        <v>4532.29</v>
      </c>
      <c r="K863" s="195">
        <f t="shared" si="345"/>
        <v>98.528043478260869</v>
      </c>
      <c r="L863" s="195">
        <v>0</v>
      </c>
    </row>
    <row r="864" spans="1:12" s="30" customFormat="1" x14ac:dyDescent="0.25">
      <c r="A864" s="146">
        <v>4231</v>
      </c>
      <c r="B864" s="146" t="s">
        <v>504</v>
      </c>
      <c r="C864" s="141"/>
      <c r="D864" s="141"/>
      <c r="E864" s="141"/>
      <c r="F864" s="291">
        <v>0</v>
      </c>
      <c r="G864" s="140"/>
      <c r="H864" s="140">
        <v>4600</v>
      </c>
      <c r="I864" s="140">
        <v>4600</v>
      </c>
      <c r="J864" s="140">
        <v>4532.29</v>
      </c>
      <c r="K864" s="195">
        <f t="shared" si="345"/>
        <v>98.528043478260869</v>
      </c>
      <c r="L864" s="195">
        <v>0</v>
      </c>
    </row>
    <row r="865" spans="1:12" s="141" customFormat="1" x14ac:dyDescent="0.25">
      <c r="A865" s="28"/>
      <c r="B865" s="146"/>
      <c r="C865" s="29"/>
      <c r="D865" s="29"/>
      <c r="E865" s="29"/>
      <c r="F865" s="38"/>
      <c r="G865" s="37"/>
      <c r="H865" s="38"/>
      <c r="I865" s="38"/>
      <c r="J865" s="140"/>
      <c r="K865" s="195"/>
      <c r="L865" s="195"/>
    </row>
    <row r="866" spans="1:12" s="29" customFormat="1" x14ac:dyDescent="0.25">
      <c r="A866" s="28"/>
      <c r="B866" s="146"/>
      <c r="F866" s="38"/>
      <c r="G866" s="37"/>
      <c r="H866" s="38"/>
      <c r="I866" s="38"/>
      <c r="J866" s="140"/>
      <c r="K866" s="195"/>
      <c r="L866" s="195"/>
    </row>
    <row r="867" spans="1:12" s="29" customFormat="1" ht="13.8" x14ac:dyDescent="0.25">
      <c r="A867" s="202" t="s">
        <v>505</v>
      </c>
      <c r="B867" s="202"/>
      <c r="C867" s="202"/>
      <c r="D867" s="202"/>
      <c r="E867" s="202"/>
      <c r="F867" s="203">
        <f t="shared" ref="F867:G867" si="352">F870+F881</f>
        <v>14500</v>
      </c>
      <c r="G867" s="203">
        <f t="shared" si="352"/>
        <v>0</v>
      </c>
      <c r="H867" s="203">
        <f>H870+H881</f>
        <v>18500</v>
      </c>
      <c r="I867" s="203">
        <f>I870+I881</f>
        <v>18500</v>
      </c>
      <c r="J867" s="203">
        <f t="shared" ref="J867" si="353">J870+J881</f>
        <v>18500</v>
      </c>
      <c r="K867" s="203">
        <f t="shared" si="345"/>
        <v>100</v>
      </c>
      <c r="L867" s="203">
        <f t="shared" ref="L867:L897" si="354">(J867/F867)*100</f>
        <v>127.58620689655173</v>
      </c>
    </row>
    <row r="868" spans="1:12" s="29" customFormat="1" ht="13.8" x14ac:dyDescent="0.25">
      <c r="A868" s="204" t="s">
        <v>489</v>
      </c>
      <c r="B868" s="204"/>
      <c r="C868" s="204"/>
      <c r="D868" s="204"/>
      <c r="E868" s="204"/>
      <c r="F868" s="220"/>
      <c r="G868" s="204"/>
      <c r="H868" s="205"/>
      <c r="I868" s="205"/>
      <c r="J868" s="206"/>
      <c r="K868" s="206"/>
      <c r="L868" s="206"/>
    </row>
    <row r="869" spans="1:12" s="39" customFormat="1" ht="13.8" x14ac:dyDescent="0.25">
      <c r="A869" s="207" t="s">
        <v>346</v>
      </c>
      <c r="B869" s="208"/>
      <c r="C869" s="208"/>
      <c r="D869" s="208"/>
      <c r="E869" s="208"/>
      <c r="F869" s="209"/>
      <c r="G869" s="208"/>
      <c r="H869" s="209"/>
      <c r="I869" s="209"/>
      <c r="J869" s="210"/>
      <c r="K869" s="210"/>
      <c r="L869" s="210"/>
    </row>
    <row r="870" spans="1:12" s="29" customFormat="1" ht="13.8" x14ac:dyDescent="0.25">
      <c r="A870" s="211" t="s">
        <v>506</v>
      </c>
      <c r="B870" s="212"/>
      <c r="C870" s="212"/>
      <c r="D870" s="212"/>
      <c r="E870" s="212"/>
      <c r="F870" s="213">
        <f t="shared" ref="F870:G870" si="355">F873</f>
        <v>14500</v>
      </c>
      <c r="G870" s="213">
        <f t="shared" si="355"/>
        <v>0</v>
      </c>
      <c r="H870" s="213">
        <f>H873</f>
        <v>18500</v>
      </c>
      <c r="I870" s="213">
        <f>I873</f>
        <v>18500</v>
      </c>
      <c r="J870" s="213">
        <f t="shared" ref="J870" si="356">J873</f>
        <v>18500</v>
      </c>
      <c r="K870" s="213">
        <f t="shared" si="345"/>
        <v>100</v>
      </c>
      <c r="L870" s="213">
        <f t="shared" si="354"/>
        <v>127.58620689655173</v>
      </c>
    </row>
    <row r="871" spans="1:12" s="29" customFormat="1" ht="13.8" x14ac:dyDescent="0.25">
      <c r="A871" s="47"/>
      <c r="F871" s="38"/>
      <c r="H871" s="38"/>
      <c r="I871" s="38"/>
      <c r="J871" s="1"/>
      <c r="K871" s="195"/>
      <c r="L871" s="195"/>
    </row>
    <row r="872" spans="1:12" s="29" customFormat="1" x14ac:dyDescent="0.25">
      <c r="A872" s="28"/>
      <c r="B872" s="146"/>
      <c r="F872" s="38"/>
      <c r="G872" s="37"/>
      <c r="H872" s="38"/>
      <c r="I872" s="38"/>
      <c r="J872" s="140"/>
      <c r="K872" s="195"/>
      <c r="L872" s="195"/>
    </row>
    <row r="873" spans="1:12" s="29" customFormat="1" x14ac:dyDescent="0.25">
      <c r="A873" s="26">
        <v>38</v>
      </c>
      <c r="B873" s="26" t="s">
        <v>14</v>
      </c>
      <c r="C873" s="30"/>
      <c r="D873" s="30"/>
      <c r="E873" s="30"/>
      <c r="F873" s="37">
        <f t="shared" ref="F873:G873" si="357">F874</f>
        <v>14500</v>
      </c>
      <c r="G873" s="37">
        <f t="shared" si="357"/>
        <v>0</v>
      </c>
      <c r="H873" s="37">
        <f>H874</f>
        <v>18500</v>
      </c>
      <c r="I873" s="37">
        <f>I874</f>
        <v>18500</v>
      </c>
      <c r="J873" s="37">
        <f t="shared" ref="J873" si="358">J874</f>
        <v>18500</v>
      </c>
      <c r="K873" s="195">
        <f t="shared" si="345"/>
        <v>100</v>
      </c>
      <c r="L873" s="195">
        <f t="shared" si="354"/>
        <v>127.58620689655173</v>
      </c>
    </row>
    <row r="874" spans="1:12" s="29" customFormat="1" x14ac:dyDescent="0.25">
      <c r="A874" s="26">
        <v>381</v>
      </c>
      <c r="B874" s="26" t="s">
        <v>83</v>
      </c>
      <c r="C874" s="30"/>
      <c r="D874" s="30"/>
      <c r="E874" s="30"/>
      <c r="F874" s="37">
        <f t="shared" ref="F874:G874" si="359">SUM(F875:F878)</f>
        <v>14500</v>
      </c>
      <c r="G874" s="37">
        <f t="shared" si="359"/>
        <v>0</v>
      </c>
      <c r="H874" s="37">
        <f>SUM(H875:H878)</f>
        <v>18500</v>
      </c>
      <c r="I874" s="37">
        <f>SUM(I875:I878)</f>
        <v>18500</v>
      </c>
      <c r="J874" s="37">
        <f t="shared" ref="J874" si="360">SUM(J875:J878)</f>
        <v>18500</v>
      </c>
      <c r="K874" s="195">
        <f t="shared" si="345"/>
        <v>100</v>
      </c>
      <c r="L874" s="195">
        <f t="shared" si="354"/>
        <v>127.58620689655173</v>
      </c>
    </row>
    <row r="875" spans="1:12" s="35" customFormat="1" ht="13.8" x14ac:dyDescent="0.25">
      <c r="A875" s="28">
        <v>3811</v>
      </c>
      <c r="B875" s="146" t="s">
        <v>507</v>
      </c>
      <c r="C875" s="29"/>
      <c r="D875" s="29"/>
      <c r="E875" s="29"/>
      <c r="F875" s="307">
        <v>7000</v>
      </c>
      <c r="G875" s="37"/>
      <c r="H875" s="38">
        <v>11500</v>
      </c>
      <c r="I875" s="38">
        <v>11500</v>
      </c>
      <c r="J875" s="140">
        <v>11500</v>
      </c>
      <c r="K875" s="195">
        <f t="shared" si="345"/>
        <v>100</v>
      </c>
      <c r="L875" s="195">
        <f t="shared" si="354"/>
        <v>164.28571428571428</v>
      </c>
    </row>
    <row r="876" spans="1:12" s="30" customFormat="1" x14ac:dyDescent="0.25">
      <c r="A876" s="28">
        <v>3811</v>
      </c>
      <c r="B876" s="146" t="s">
        <v>508</v>
      </c>
      <c r="C876" s="29"/>
      <c r="D876" s="29"/>
      <c r="E876" s="29"/>
      <c r="F876" s="307">
        <v>5000</v>
      </c>
      <c r="G876" s="37"/>
      <c r="H876" s="38">
        <v>5000</v>
      </c>
      <c r="I876" s="38">
        <v>5000</v>
      </c>
      <c r="J876" s="140">
        <v>5000</v>
      </c>
      <c r="K876" s="195">
        <f t="shared" si="345"/>
        <v>100</v>
      </c>
      <c r="L876" s="195">
        <f t="shared" si="354"/>
        <v>100</v>
      </c>
    </row>
    <row r="877" spans="1:12" s="30" customFormat="1" x14ac:dyDescent="0.25">
      <c r="A877" s="28">
        <v>3811</v>
      </c>
      <c r="B877" s="146" t="s">
        <v>142</v>
      </c>
      <c r="C877" s="29"/>
      <c r="D877" s="29"/>
      <c r="E877" s="29"/>
      <c r="F877" s="307">
        <v>1000</v>
      </c>
      <c r="G877" s="37"/>
      <c r="H877" s="38">
        <v>500</v>
      </c>
      <c r="I877" s="38">
        <v>500</v>
      </c>
      <c r="J877" s="140">
        <v>500</v>
      </c>
      <c r="K877" s="195">
        <f t="shared" si="345"/>
        <v>100</v>
      </c>
      <c r="L877" s="195">
        <f t="shared" si="354"/>
        <v>50</v>
      </c>
    </row>
    <row r="878" spans="1:12" s="29" customFormat="1" x14ac:dyDescent="0.25">
      <c r="A878" s="141">
        <v>3811</v>
      </c>
      <c r="B878" s="141" t="s">
        <v>509</v>
      </c>
      <c r="C878" s="141"/>
      <c r="D878" s="141"/>
      <c r="E878" s="141"/>
      <c r="F878" s="291">
        <v>1500</v>
      </c>
      <c r="G878" s="140"/>
      <c r="H878" s="140">
        <v>1500</v>
      </c>
      <c r="I878" s="140">
        <v>1500</v>
      </c>
      <c r="J878" s="38">
        <v>1500</v>
      </c>
      <c r="K878" s="195">
        <f t="shared" si="345"/>
        <v>100</v>
      </c>
      <c r="L878" s="195">
        <f t="shared" si="354"/>
        <v>100</v>
      </c>
    </row>
    <row r="879" spans="1:12" s="29" customFormat="1" x14ac:dyDescent="0.25">
      <c r="A879" s="141"/>
      <c r="B879" s="141"/>
      <c r="C879" s="141"/>
      <c r="D879" s="141"/>
      <c r="E879" s="141"/>
      <c r="F879" s="37"/>
      <c r="G879" s="38"/>
      <c r="H879" s="37"/>
      <c r="I879" s="37"/>
      <c r="J879" s="38"/>
      <c r="K879" s="195"/>
      <c r="L879" s="195"/>
    </row>
    <row r="880" spans="1:12" s="29" customFormat="1" ht="13.8" x14ac:dyDescent="0.25">
      <c r="A880" s="204" t="s">
        <v>510</v>
      </c>
      <c r="B880" s="204"/>
      <c r="C880" s="204"/>
      <c r="D880" s="204"/>
      <c r="E880" s="204"/>
      <c r="F880" s="220"/>
      <c r="G880" s="220"/>
      <c r="H880" s="220"/>
      <c r="I880" s="220"/>
      <c r="J880" s="220"/>
      <c r="K880" s="220"/>
      <c r="L880" s="220"/>
    </row>
    <row r="881" spans="1:12" s="29" customFormat="1" ht="13.8" x14ac:dyDescent="0.25">
      <c r="A881" s="320" t="s">
        <v>511</v>
      </c>
      <c r="B881" s="321"/>
      <c r="C881" s="321"/>
      <c r="D881" s="321"/>
      <c r="E881" s="321"/>
      <c r="F881" s="321"/>
      <c r="G881" s="258"/>
      <c r="H881" s="258">
        <f>H885</f>
        <v>0</v>
      </c>
      <c r="I881" s="258">
        <f>I885</f>
        <v>0</v>
      </c>
      <c r="J881" s="258">
        <f t="shared" ref="J881" si="361">J885</f>
        <v>0</v>
      </c>
      <c r="K881" s="258"/>
      <c r="L881" s="258">
        <v>0</v>
      </c>
    </row>
    <row r="882" spans="1:12" s="35" customFormat="1" ht="13.8" x14ac:dyDescent="0.25">
      <c r="A882" s="207" t="s">
        <v>346</v>
      </c>
      <c r="B882" s="207"/>
      <c r="C882" s="207"/>
      <c r="D882" s="207"/>
      <c r="E882" s="207"/>
      <c r="F882" s="216"/>
      <c r="G882" s="216"/>
      <c r="H882" s="216"/>
      <c r="I882" s="216"/>
      <c r="J882" s="216"/>
      <c r="K882" s="216"/>
      <c r="L882" s="216"/>
    </row>
    <row r="883" spans="1:12" s="29" customFormat="1" ht="13.8" x14ac:dyDescent="0.25">
      <c r="A883" s="35"/>
      <c r="B883" s="35"/>
      <c r="C883" s="35"/>
      <c r="D883" s="35"/>
      <c r="E883" s="35"/>
      <c r="F883" s="36"/>
      <c r="G883" s="36"/>
      <c r="H883" s="36"/>
      <c r="I883" s="36"/>
      <c r="J883" s="36"/>
      <c r="K883" s="195"/>
      <c r="L883" s="195"/>
    </row>
    <row r="884" spans="1:12" s="29" customFormat="1" x14ac:dyDescent="0.25">
      <c r="A884" s="28"/>
      <c r="B884" s="146"/>
      <c r="F884" s="38"/>
      <c r="G884" s="37"/>
      <c r="H884" s="38"/>
      <c r="I884" s="38"/>
      <c r="J884" s="38"/>
      <c r="K884" s="195"/>
      <c r="L884" s="195"/>
    </row>
    <row r="885" spans="1:12" s="29" customFormat="1" x14ac:dyDescent="0.25">
      <c r="A885" s="26">
        <v>38</v>
      </c>
      <c r="B885" s="26" t="s">
        <v>14</v>
      </c>
      <c r="C885" s="30"/>
      <c r="D885" s="30"/>
      <c r="E885" s="30"/>
      <c r="F885" s="37">
        <v>0</v>
      </c>
      <c r="G885" s="37"/>
      <c r="H885" s="37">
        <f>H886</f>
        <v>0</v>
      </c>
      <c r="I885" s="37">
        <f>I886</f>
        <v>0</v>
      </c>
      <c r="J885" s="37">
        <f t="shared" ref="J885:J886" si="362">J886</f>
        <v>0</v>
      </c>
      <c r="K885" s="195"/>
      <c r="L885" s="195">
        <v>0</v>
      </c>
    </row>
    <row r="886" spans="1:12" s="29" customFormat="1" x14ac:dyDescent="0.25">
      <c r="A886" s="30">
        <v>381</v>
      </c>
      <c r="B886" s="30" t="s">
        <v>83</v>
      </c>
      <c r="C886" s="30"/>
      <c r="D886" s="30"/>
      <c r="E886" s="30"/>
      <c r="F886" s="37">
        <v>0</v>
      </c>
      <c r="G886" s="37"/>
      <c r="H886" s="37">
        <f>H887</f>
        <v>0</v>
      </c>
      <c r="I886" s="37">
        <f>I887</f>
        <v>0</v>
      </c>
      <c r="J886" s="37">
        <f t="shared" si="362"/>
        <v>0</v>
      </c>
      <c r="K886" s="195"/>
      <c r="L886" s="195">
        <v>0</v>
      </c>
    </row>
    <row r="887" spans="1:12" s="29" customFormat="1" x14ac:dyDescent="0.25">
      <c r="A887" s="141">
        <v>3811</v>
      </c>
      <c r="B887" s="141" t="s">
        <v>512</v>
      </c>
      <c r="C887" s="141"/>
      <c r="D887" s="141"/>
      <c r="E887" s="141"/>
      <c r="F887" s="140">
        <v>0</v>
      </c>
      <c r="G887" s="140"/>
      <c r="H887" s="140">
        <v>0</v>
      </c>
      <c r="I887" s="140">
        <v>0</v>
      </c>
      <c r="J887" s="140">
        <v>0</v>
      </c>
      <c r="K887" s="195"/>
      <c r="L887" s="195">
        <v>0</v>
      </c>
    </row>
    <row r="888" spans="1:12" s="29" customFormat="1" x14ac:dyDescent="0.25">
      <c r="A888" s="141"/>
      <c r="B888" s="141"/>
      <c r="C888" s="141"/>
      <c r="D888" s="141"/>
      <c r="E888" s="141"/>
      <c r="F888" s="140"/>
      <c r="G888" s="140"/>
      <c r="H888" s="140"/>
      <c r="I888" s="140"/>
      <c r="J888" s="140"/>
      <c r="K888" s="195"/>
      <c r="L888" s="195"/>
    </row>
    <row r="889" spans="1:12" s="29" customFormat="1" ht="13.8" x14ac:dyDescent="0.25">
      <c r="A889" s="200" t="s">
        <v>527</v>
      </c>
      <c r="B889" s="200"/>
      <c r="C889" s="200"/>
      <c r="D889" s="200"/>
      <c r="E889" s="200"/>
      <c r="F889" s="231">
        <v>8800</v>
      </c>
      <c r="G889" s="200"/>
      <c r="H889" s="201">
        <f>H890</f>
        <v>6000</v>
      </c>
      <c r="I889" s="201">
        <f>I890</f>
        <v>6000</v>
      </c>
      <c r="J889" s="201">
        <f>J893</f>
        <v>6000</v>
      </c>
      <c r="K889" s="201">
        <f t="shared" si="345"/>
        <v>100</v>
      </c>
      <c r="L889" s="201">
        <f t="shared" si="354"/>
        <v>68.181818181818173</v>
      </c>
    </row>
    <row r="890" spans="1:12" s="29" customFormat="1" ht="13.8" x14ac:dyDescent="0.25">
      <c r="A890" s="202" t="s">
        <v>513</v>
      </c>
      <c r="B890" s="202"/>
      <c r="C890" s="202"/>
      <c r="D890" s="202"/>
      <c r="E890" s="202"/>
      <c r="F890" s="219">
        <v>8800</v>
      </c>
      <c r="G890" s="202"/>
      <c r="H890" s="228">
        <v>6000</v>
      </c>
      <c r="I890" s="228">
        <v>6000</v>
      </c>
      <c r="J890" s="228">
        <f t="shared" ref="J890" si="363">J893</f>
        <v>6000</v>
      </c>
      <c r="K890" s="228">
        <f t="shared" si="345"/>
        <v>100</v>
      </c>
      <c r="L890" s="228">
        <f t="shared" si="354"/>
        <v>68.181818181818173</v>
      </c>
    </row>
    <row r="891" spans="1:12" s="30" customFormat="1" ht="13.8" x14ac:dyDescent="0.25">
      <c r="A891" s="204" t="s">
        <v>479</v>
      </c>
      <c r="B891" s="204"/>
      <c r="C891" s="204"/>
      <c r="D891" s="204"/>
      <c r="E891" s="204"/>
      <c r="F891" s="220"/>
      <c r="G891" s="204"/>
      <c r="H891" s="205"/>
      <c r="I891" s="205"/>
      <c r="J891" s="246"/>
      <c r="K891" s="246"/>
      <c r="L891" s="246"/>
    </row>
    <row r="892" spans="1:12" s="29" customFormat="1" ht="13.8" x14ac:dyDescent="0.25">
      <c r="A892" s="207" t="s">
        <v>346</v>
      </c>
      <c r="B892" s="208"/>
      <c r="C892" s="208"/>
      <c r="D892" s="208"/>
      <c r="E892" s="208"/>
      <c r="F892" s="209"/>
      <c r="G892" s="208"/>
      <c r="H892" s="209"/>
      <c r="I892" s="209"/>
      <c r="J892" s="259"/>
      <c r="K892" s="259"/>
      <c r="L892" s="259"/>
    </row>
    <row r="893" spans="1:12" s="29" customFormat="1" ht="13.8" x14ac:dyDescent="0.25">
      <c r="A893" s="211" t="s">
        <v>514</v>
      </c>
      <c r="B893" s="212"/>
      <c r="C893" s="212"/>
      <c r="D893" s="212"/>
      <c r="E893" s="212"/>
      <c r="F893" s="224">
        <f>F895</f>
        <v>8800</v>
      </c>
      <c r="G893" s="212"/>
      <c r="H893" s="224">
        <f>H895</f>
        <v>10000</v>
      </c>
      <c r="I893" s="224">
        <f>I895</f>
        <v>10000</v>
      </c>
      <c r="J893" s="224">
        <f>J895</f>
        <v>6000</v>
      </c>
      <c r="K893" s="224">
        <f t="shared" si="345"/>
        <v>60</v>
      </c>
      <c r="L893" s="224">
        <f t="shared" si="354"/>
        <v>68.181818181818173</v>
      </c>
    </row>
    <row r="894" spans="1:12" s="29" customFormat="1" ht="13.8" x14ac:dyDescent="0.25">
      <c r="A894" s="47"/>
      <c r="F894" s="38"/>
      <c r="J894" s="38"/>
      <c r="K894" s="195"/>
      <c r="L894" s="195"/>
    </row>
    <row r="895" spans="1:12" s="30" customFormat="1" x14ac:dyDescent="0.25">
      <c r="A895" s="26">
        <v>38</v>
      </c>
      <c r="B895" s="30" t="s">
        <v>14</v>
      </c>
      <c r="F895" s="37">
        <f>F896</f>
        <v>8800</v>
      </c>
      <c r="H895" s="37">
        <v>10000</v>
      </c>
      <c r="I895" s="37">
        <v>10000</v>
      </c>
      <c r="J895" s="37">
        <v>6000</v>
      </c>
      <c r="K895" s="195">
        <f t="shared" si="345"/>
        <v>60</v>
      </c>
      <c r="L895" s="195">
        <f t="shared" si="354"/>
        <v>68.181818181818173</v>
      </c>
    </row>
    <row r="896" spans="1:12" s="30" customFormat="1" x14ac:dyDescent="0.25">
      <c r="A896" s="26">
        <v>381</v>
      </c>
      <c r="B896" s="30" t="s">
        <v>83</v>
      </c>
      <c r="F896" s="37">
        <f>F897</f>
        <v>8800</v>
      </c>
      <c r="H896" s="37">
        <v>10000</v>
      </c>
      <c r="I896" s="37">
        <v>10000</v>
      </c>
      <c r="J896" s="37">
        <v>6000</v>
      </c>
      <c r="K896" s="195">
        <f t="shared" si="345"/>
        <v>60</v>
      </c>
      <c r="L896" s="195">
        <f t="shared" si="354"/>
        <v>68.181818181818173</v>
      </c>
    </row>
    <row r="897" spans="1:12" s="141" customFormat="1" x14ac:dyDescent="0.25">
      <c r="A897" s="146">
        <v>3811</v>
      </c>
      <c r="B897" s="141" t="s">
        <v>507</v>
      </c>
      <c r="F897" s="140">
        <v>8800</v>
      </c>
      <c r="H897" s="140">
        <v>6000</v>
      </c>
      <c r="I897" s="140">
        <v>6000</v>
      </c>
      <c r="J897" s="140">
        <v>6000</v>
      </c>
      <c r="K897" s="195">
        <f t="shared" si="345"/>
        <v>100</v>
      </c>
      <c r="L897" s="195">
        <f t="shared" si="354"/>
        <v>68.181818181818173</v>
      </c>
    </row>
    <row r="898" spans="1:12" s="29" customFormat="1" ht="13.8" x14ac:dyDescent="0.25">
      <c r="A898" s="47"/>
      <c r="F898" s="38"/>
      <c r="H898" s="38"/>
      <c r="I898" s="38"/>
      <c r="J898" s="38"/>
      <c r="K898" s="140"/>
      <c r="L898" s="140"/>
    </row>
    <row r="899" spans="1:12" s="29" customFormat="1" ht="13.8" x14ac:dyDescent="0.25">
      <c r="A899" s="47"/>
      <c r="F899" s="38"/>
      <c r="J899" s="38"/>
      <c r="K899" s="140"/>
      <c r="L899" s="140"/>
    </row>
    <row r="900" spans="1:12" s="29" customFormat="1" ht="13.8" hidden="1" x14ac:dyDescent="0.25">
      <c r="A900" s="30">
        <v>381</v>
      </c>
      <c r="B900" s="29" t="s">
        <v>44</v>
      </c>
      <c r="F900" s="38">
        <v>0</v>
      </c>
      <c r="G900" s="41"/>
      <c r="H900" s="40">
        <v>4300</v>
      </c>
      <c r="I900" s="40"/>
      <c r="J900" s="40">
        <v>4300</v>
      </c>
      <c r="K900" s="31">
        <f t="shared" ref="K900:K901" si="364">J900/H900*100</f>
        <v>100</v>
      </c>
      <c r="L900" s="15" t="e">
        <f t="shared" ref="L900:L901" si="365">(J900/F900)*100</f>
        <v>#DIV/0!</v>
      </c>
    </row>
    <row r="901" spans="1:12" s="29" customFormat="1" ht="13.8" hidden="1" x14ac:dyDescent="0.25">
      <c r="A901" s="29">
        <v>3811</v>
      </c>
      <c r="B901" s="29" t="s">
        <v>45</v>
      </c>
      <c r="F901" s="38">
        <v>0</v>
      </c>
      <c r="G901" s="35"/>
      <c r="H901" s="40">
        <v>4500</v>
      </c>
      <c r="I901" s="40"/>
      <c r="J901" s="40">
        <v>4500</v>
      </c>
      <c r="K901" s="31">
        <f t="shared" si="364"/>
        <v>100</v>
      </c>
      <c r="L901" s="15" t="e">
        <f t="shared" si="365"/>
        <v>#DIV/0!</v>
      </c>
    </row>
    <row r="902" spans="1:12" s="29" customFormat="1" ht="13.8" x14ac:dyDescent="0.25">
      <c r="F902" s="38"/>
      <c r="G902" s="35"/>
      <c r="H902" s="40"/>
      <c r="I902" s="40"/>
      <c r="J902" s="40"/>
      <c r="K902" s="31"/>
      <c r="L902" s="15"/>
    </row>
    <row r="903" spans="1:12" s="29" customFormat="1" x14ac:dyDescent="0.25">
      <c r="B903" s="3" t="s">
        <v>644</v>
      </c>
      <c r="C903" s="3"/>
      <c r="D903" s="3"/>
      <c r="E903" s="3"/>
      <c r="F903" s="59"/>
      <c r="G903" s="59"/>
      <c r="H903" s="59"/>
      <c r="I903" s="59"/>
      <c r="J903" s="23"/>
      <c r="K903" s="31"/>
      <c r="L903" s="15"/>
    </row>
    <row r="904" spans="1:12" s="29" customFormat="1" ht="13.8" x14ac:dyDescent="0.25">
      <c r="A904" s="35"/>
      <c r="B904" s="47"/>
      <c r="C904" s="35"/>
      <c r="D904" s="35"/>
      <c r="E904" s="35"/>
      <c r="F904" s="36"/>
      <c r="G904" s="35"/>
      <c r="H904" s="36"/>
      <c r="I904" s="36"/>
      <c r="J904" s="36"/>
      <c r="K904" s="31"/>
      <c r="L904" s="15"/>
    </row>
    <row r="905" spans="1:12" s="29" customFormat="1" ht="15.6" x14ac:dyDescent="0.3">
      <c r="A905" s="14"/>
      <c r="B905" s="315" t="s">
        <v>171</v>
      </c>
      <c r="C905" s="315"/>
      <c r="D905" s="315"/>
      <c r="E905" s="14"/>
      <c r="F905" s="48" t="s">
        <v>156</v>
      </c>
      <c r="G905" s="14"/>
      <c r="H905" s="18" t="s">
        <v>95</v>
      </c>
      <c r="I905" s="18" t="s">
        <v>210</v>
      </c>
      <c r="J905" s="18" t="s">
        <v>130</v>
      </c>
      <c r="K905" s="91" t="s">
        <v>75</v>
      </c>
      <c r="L905" s="92" t="s">
        <v>75</v>
      </c>
    </row>
    <row r="906" spans="1:12" s="29" customFormat="1" ht="15.6" x14ac:dyDescent="0.3">
      <c r="A906" s="14"/>
      <c r="B906" s="14"/>
      <c r="C906" s="14"/>
      <c r="D906" s="14"/>
      <c r="E906" s="14"/>
      <c r="F906" s="48" t="s">
        <v>627</v>
      </c>
      <c r="G906" s="14"/>
      <c r="H906" s="18" t="s">
        <v>317</v>
      </c>
      <c r="I906" s="18" t="s">
        <v>317</v>
      </c>
      <c r="J906" s="18" t="s">
        <v>628</v>
      </c>
      <c r="K906" s="93" t="s">
        <v>199</v>
      </c>
      <c r="L906" s="83" t="s">
        <v>698</v>
      </c>
    </row>
    <row r="907" spans="1:12" s="29" customFormat="1" ht="13.8" x14ac:dyDescent="0.25">
      <c r="A907" s="87"/>
      <c r="B907" s="87"/>
      <c r="C907" s="87" t="s">
        <v>172</v>
      </c>
      <c r="D907" s="87"/>
      <c r="E907" s="87"/>
      <c r="F907" s="263" t="s">
        <v>173</v>
      </c>
      <c r="G907" s="87"/>
      <c r="H907" s="88" t="s">
        <v>174</v>
      </c>
      <c r="I907" s="88" t="s">
        <v>175</v>
      </c>
      <c r="J907" s="88" t="s">
        <v>176</v>
      </c>
      <c r="K907" s="90" t="s">
        <v>177</v>
      </c>
      <c r="L907" s="87" t="s">
        <v>200</v>
      </c>
    </row>
    <row r="908" spans="1:12" s="29" customFormat="1" ht="15.6" x14ac:dyDescent="0.3">
      <c r="A908" s="14"/>
      <c r="B908" s="14"/>
      <c r="C908" s="14"/>
      <c r="D908" s="14"/>
      <c r="E908" s="14"/>
      <c r="F908" s="48"/>
      <c r="G908" s="14"/>
      <c r="H908" s="18"/>
      <c r="I908" s="18"/>
      <c r="J908" s="18"/>
      <c r="K908" s="31"/>
      <c r="L908" s="15"/>
    </row>
    <row r="909" spans="1:12" s="29" customFormat="1" ht="15.6" x14ac:dyDescent="0.3">
      <c r="A909" s="14"/>
      <c r="B909" s="14" t="s">
        <v>47</v>
      </c>
      <c r="C909" s="14"/>
      <c r="D909" s="14"/>
      <c r="E909" s="14"/>
      <c r="F909" s="78">
        <f>F910+F912+F914</f>
        <v>5827961.3100000005</v>
      </c>
      <c r="G909" s="49" t="e">
        <f t="shared" ref="G909:J909" si="366">G910+G912+G914</f>
        <v>#REF!</v>
      </c>
      <c r="H909" s="49">
        <f>H910+H912+H914</f>
        <v>7043325</v>
      </c>
      <c r="I909" s="49">
        <v>7043325</v>
      </c>
      <c r="J909" s="49">
        <f t="shared" si="366"/>
        <v>7050266.2400000002</v>
      </c>
      <c r="K909" s="34">
        <f>J909/I909*100</f>
        <v>100.09855061352415</v>
      </c>
      <c r="L909" s="13">
        <f t="shared" ref="L909:L921" si="367">(J909/F909)*100</f>
        <v>120.97311332356801</v>
      </c>
    </row>
    <row r="910" spans="1:12" s="29" customFormat="1" ht="15.6" x14ac:dyDescent="0.3">
      <c r="A910" s="14"/>
      <c r="B910" s="94" t="s">
        <v>262</v>
      </c>
      <c r="C910" s="94"/>
      <c r="D910" s="94"/>
      <c r="E910" s="94"/>
      <c r="F910" s="78">
        <v>4093658.39</v>
      </c>
      <c r="G910" s="49" t="e">
        <f>SUM(#REF!)</f>
        <v>#REF!</v>
      </c>
      <c r="H910" s="78">
        <v>4048400</v>
      </c>
      <c r="I910" s="78">
        <v>4048400</v>
      </c>
      <c r="J910" s="78">
        <v>4307490.0599999996</v>
      </c>
      <c r="K910" s="34">
        <f>J910/I910*100</f>
        <v>106.39981375358165</v>
      </c>
      <c r="L910" s="13">
        <f t="shared" si="367"/>
        <v>105.2234859294158</v>
      </c>
    </row>
    <row r="911" spans="1:12" s="29" customFormat="1" ht="15.6" x14ac:dyDescent="0.3">
      <c r="A911" s="14"/>
      <c r="B911" s="14"/>
      <c r="C911" s="14"/>
      <c r="D911" s="14"/>
      <c r="E911" s="14"/>
      <c r="F911" s="48"/>
      <c r="G911" s="14"/>
      <c r="H911" s="18"/>
      <c r="I911" s="18"/>
      <c r="J911" s="18"/>
      <c r="K911" s="52"/>
      <c r="L911" s="50"/>
    </row>
    <row r="912" spans="1:12" s="29" customFormat="1" ht="15.6" x14ac:dyDescent="0.3">
      <c r="A912" s="5"/>
      <c r="B912" s="5" t="s">
        <v>731</v>
      </c>
      <c r="C912" s="5"/>
      <c r="D912" s="5"/>
      <c r="E912" s="5"/>
      <c r="F912" s="77">
        <v>365705.38</v>
      </c>
      <c r="G912" s="5"/>
      <c r="H912" s="19">
        <v>696700</v>
      </c>
      <c r="I912" s="19">
        <v>696700</v>
      </c>
      <c r="J912" s="19">
        <v>544994.96</v>
      </c>
      <c r="K912" s="52">
        <f>J912/I912*100</f>
        <v>78.225198794316057</v>
      </c>
      <c r="L912" s="13">
        <f t="shared" si="367"/>
        <v>149.02568838336475</v>
      </c>
    </row>
    <row r="913" spans="1:12" s="29" customFormat="1" ht="15.6" x14ac:dyDescent="0.3">
      <c r="A913" s="5"/>
      <c r="B913" s="5"/>
      <c r="C913" s="5"/>
      <c r="D913" s="5"/>
      <c r="E913" s="5" t="s">
        <v>268</v>
      </c>
      <c r="F913" s="77"/>
      <c r="G913" s="5"/>
      <c r="H913" s="19"/>
      <c r="I913" s="19"/>
      <c r="J913" s="19"/>
      <c r="K913" s="52"/>
      <c r="L913" s="13"/>
    </row>
    <row r="914" spans="1:12" s="29" customFormat="1" ht="15.6" x14ac:dyDescent="0.3">
      <c r="A914" s="5"/>
      <c r="B914" s="5" t="s">
        <v>263</v>
      </c>
      <c r="C914" s="5"/>
      <c r="D914" s="5"/>
      <c r="E914" s="5"/>
      <c r="F914" s="77">
        <v>1368597.54</v>
      </c>
      <c r="G914" s="5"/>
      <c r="H914" s="19">
        <v>2298225</v>
      </c>
      <c r="I914" s="19">
        <v>2298225</v>
      </c>
      <c r="J914" s="19">
        <v>2197781.2200000002</v>
      </c>
      <c r="K914" s="52">
        <f>J914/I914*100</f>
        <v>95.629506249388115</v>
      </c>
      <c r="L914" s="77">
        <f t="shared" si="367"/>
        <v>160.58637808160901</v>
      </c>
    </row>
    <row r="915" spans="1:12" s="29" customFormat="1" ht="15.6" x14ac:dyDescent="0.3">
      <c r="A915" s="5"/>
      <c r="B915" s="5"/>
      <c r="C915" s="5"/>
      <c r="D915" s="5"/>
      <c r="E915" s="5"/>
      <c r="F915" s="77"/>
      <c r="G915" s="5"/>
      <c r="H915" s="54"/>
      <c r="I915" s="54"/>
      <c r="J915" s="54"/>
      <c r="K915" s="52"/>
      <c r="L915" s="50"/>
    </row>
    <row r="916" spans="1:12" s="29" customFormat="1" ht="15.6" x14ac:dyDescent="0.3">
      <c r="A916" s="4"/>
      <c r="B916" s="4" t="s">
        <v>170</v>
      </c>
      <c r="C916" s="4"/>
      <c r="D916" s="4"/>
      <c r="E916" s="4"/>
      <c r="F916" s="77">
        <f>F917+F919+F921</f>
        <v>5292755.8</v>
      </c>
      <c r="G916" s="77" t="e">
        <f t="shared" ref="G916:J916" si="368">G917+G919+G921</f>
        <v>#REF!</v>
      </c>
      <c r="H916" s="77">
        <f t="shared" si="368"/>
        <v>7437945</v>
      </c>
      <c r="I916" s="77">
        <v>7437945</v>
      </c>
      <c r="J916" s="77">
        <f t="shared" si="368"/>
        <v>7355305.9700000007</v>
      </c>
      <c r="K916" s="34">
        <f>J916/I916*100</f>
        <v>98.888953467658084</v>
      </c>
      <c r="L916" s="13">
        <f t="shared" si="367"/>
        <v>138.96930536640292</v>
      </c>
    </row>
    <row r="917" spans="1:12" s="29" customFormat="1" ht="15.6" x14ac:dyDescent="0.3">
      <c r="A917" s="4"/>
      <c r="B917" s="5" t="s">
        <v>732</v>
      </c>
      <c r="C917" s="5"/>
      <c r="D917" s="5"/>
      <c r="E917" s="5"/>
      <c r="F917" s="77">
        <v>3728106.5</v>
      </c>
      <c r="G917" s="77" t="e">
        <f>SUM(#REF!)</f>
        <v>#REF!</v>
      </c>
      <c r="H917" s="77">
        <v>4443020</v>
      </c>
      <c r="I917" s="77">
        <v>4443020</v>
      </c>
      <c r="J917" s="77">
        <v>4612529.79</v>
      </c>
      <c r="K917" s="34">
        <f>J917/I917*100</f>
        <v>103.81519304437073</v>
      </c>
      <c r="L917" s="13">
        <f t="shared" si="367"/>
        <v>123.72312298481816</v>
      </c>
    </row>
    <row r="918" spans="1:12" s="35" customFormat="1" ht="13.8" x14ac:dyDescent="0.25">
      <c r="A918"/>
      <c r="B918" s="5"/>
      <c r="C918" s="5"/>
      <c r="D918" s="5"/>
      <c r="E918" s="5" t="s">
        <v>733</v>
      </c>
      <c r="F918" s="77"/>
      <c r="G918" s="77"/>
      <c r="H918" s="19"/>
      <c r="I918" s="19"/>
      <c r="J918" s="19"/>
      <c r="K918" s="34"/>
      <c r="L918" s="13"/>
    </row>
    <row r="919" spans="1:12" s="35" customFormat="1" ht="13.8" x14ac:dyDescent="0.25">
      <c r="A919"/>
      <c r="B919" s="5" t="s">
        <v>267</v>
      </c>
      <c r="C919" s="5"/>
      <c r="D919" s="5"/>
      <c r="E919" s="5"/>
      <c r="F919" s="77">
        <v>365705.38</v>
      </c>
      <c r="G919" s="77"/>
      <c r="H919" s="19">
        <v>696700</v>
      </c>
      <c r="I919" s="19">
        <v>696700</v>
      </c>
      <c r="J919" s="19">
        <v>544994.96</v>
      </c>
      <c r="K919" s="34">
        <f>J919/I919*100</f>
        <v>78.225198794316057</v>
      </c>
      <c r="L919" s="13">
        <f t="shared" si="367"/>
        <v>149.02568838336475</v>
      </c>
    </row>
    <row r="920" spans="1:12" s="35" customFormat="1" ht="13.8" x14ac:dyDescent="0.25">
      <c r="A920"/>
      <c r="B920" s="5"/>
      <c r="C920" s="5"/>
      <c r="D920" s="5"/>
      <c r="E920" s="5" t="s">
        <v>268</v>
      </c>
      <c r="F920" s="77"/>
      <c r="G920" s="77"/>
      <c r="H920" s="19"/>
      <c r="I920" s="19"/>
      <c r="J920" s="19"/>
      <c r="K920" s="34"/>
      <c r="L920" s="13"/>
    </row>
    <row r="921" spans="1:12" s="35" customFormat="1" ht="13.8" x14ac:dyDescent="0.25">
      <c r="A921"/>
      <c r="B921" s="5" t="s">
        <v>263</v>
      </c>
      <c r="C921" s="5"/>
      <c r="D921" s="5"/>
      <c r="E921" s="5"/>
      <c r="F921" s="77">
        <v>1198943.92</v>
      </c>
      <c r="G921" s="77" t="e">
        <f>SUM(#REF!)</f>
        <v>#REF!</v>
      </c>
      <c r="H921" s="77">
        <v>2298225</v>
      </c>
      <c r="I921" s="77">
        <v>1298225</v>
      </c>
      <c r="J921" s="77">
        <v>2197781.2200000002</v>
      </c>
      <c r="K921" s="34">
        <f>J921/I921*100</f>
        <v>169.29124150282118</v>
      </c>
      <c r="L921" s="13">
        <f t="shared" si="367"/>
        <v>183.30975980928287</v>
      </c>
    </row>
    <row r="922" spans="1:12" s="32" customFormat="1" ht="15.6" x14ac:dyDescent="0.3">
      <c r="A922"/>
      <c r="B922" s="3"/>
      <c r="C922" s="3"/>
      <c r="D922" s="3"/>
      <c r="E922" s="3"/>
      <c r="F922" s="59"/>
      <c r="G922" s="59"/>
      <c r="H922" s="23"/>
      <c r="I922" s="23"/>
      <c r="J922" s="23"/>
      <c r="K922" s="34"/>
      <c r="L922" s="13"/>
    </row>
    <row r="923" spans="1:12" s="29" customFormat="1" x14ac:dyDescent="0.25">
      <c r="A923"/>
      <c r="B923" s="9"/>
      <c r="C923"/>
      <c r="D923"/>
      <c r="E923"/>
      <c r="F923" s="1"/>
      <c r="G923" s="1"/>
      <c r="H923" s="22"/>
      <c r="I923" s="22"/>
      <c r="J923" s="22"/>
      <c r="K923" s="15"/>
      <c r="L923" s="15"/>
    </row>
    <row r="924" spans="1:12" s="95" customFormat="1" ht="13.8" x14ac:dyDescent="0.25">
      <c r="A924"/>
      <c r="B924"/>
      <c r="C924"/>
      <c r="D924"/>
      <c r="E924"/>
      <c r="F924" s="1"/>
      <c r="G924" s="1"/>
      <c r="H924" s="22"/>
      <c r="I924" s="22"/>
      <c r="J924" s="22"/>
      <c r="K924" s="15"/>
      <c r="L924" s="15"/>
    </row>
    <row r="925" spans="1:12" s="29" customFormat="1" ht="13.8" x14ac:dyDescent="0.25">
      <c r="A925" s="5"/>
      <c r="B925" s="3" t="s">
        <v>645</v>
      </c>
      <c r="C925" s="3"/>
      <c r="D925" s="3"/>
      <c r="E925" s="3"/>
      <c r="F925" s="59"/>
      <c r="G925" s="59"/>
      <c r="H925" s="59"/>
      <c r="I925" s="59"/>
      <c r="J925" s="19"/>
      <c r="K925" s="13"/>
      <c r="L925" s="13"/>
    </row>
    <row r="926" spans="1:12" s="29" customFormat="1" x14ac:dyDescent="0.25">
      <c r="A926"/>
      <c r="B926" s="9"/>
      <c r="C926"/>
      <c r="D926"/>
      <c r="E926"/>
      <c r="F926" s="1"/>
      <c r="G926" s="1"/>
      <c r="H926" s="22"/>
      <c r="I926" s="22"/>
      <c r="J926" s="22"/>
      <c r="K926" s="15"/>
      <c r="L926" s="15"/>
    </row>
    <row r="927" spans="1:12" s="29" customFormat="1" ht="15.6" x14ac:dyDescent="0.3">
      <c r="A927" s="11"/>
      <c r="B927" s="316" t="s">
        <v>178</v>
      </c>
      <c r="C927" s="316"/>
      <c r="D927" s="11"/>
      <c r="E927" s="11" t="s">
        <v>171</v>
      </c>
      <c r="F927" s="48" t="s">
        <v>156</v>
      </c>
      <c r="G927" s="48"/>
      <c r="H927" s="21" t="s">
        <v>94</v>
      </c>
      <c r="I927" s="21" t="s">
        <v>210</v>
      </c>
      <c r="J927" s="21" t="s">
        <v>156</v>
      </c>
      <c r="K927" s="92" t="s">
        <v>75</v>
      </c>
      <c r="L927" s="92" t="s">
        <v>75</v>
      </c>
    </row>
    <row r="928" spans="1:12" s="29" customFormat="1" ht="15.6" x14ac:dyDescent="0.3">
      <c r="A928" s="83"/>
      <c r="B928" s="83"/>
      <c r="C928" s="83"/>
      <c r="D928" s="83"/>
      <c r="E928" s="83"/>
      <c r="F928" s="48" t="s">
        <v>646</v>
      </c>
      <c r="G928" s="83"/>
      <c r="H928" s="84" t="s">
        <v>317</v>
      </c>
      <c r="I928" s="84" t="s">
        <v>317</v>
      </c>
      <c r="J928" s="84" t="s">
        <v>647</v>
      </c>
      <c r="K928" s="83" t="s">
        <v>700</v>
      </c>
      <c r="L928" s="83" t="s">
        <v>701</v>
      </c>
    </row>
    <row r="929" spans="1:12" s="29" customFormat="1" ht="15.6" x14ac:dyDescent="0.3">
      <c r="A929" s="83"/>
      <c r="B929" s="83"/>
      <c r="C929" s="83" t="s">
        <v>172</v>
      </c>
      <c r="D929" s="83"/>
      <c r="E929" s="83" t="s">
        <v>173</v>
      </c>
      <c r="F929" s="48" t="s">
        <v>174</v>
      </c>
      <c r="G929" s="83"/>
      <c r="H929" s="84" t="s">
        <v>175</v>
      </c>
      <c r="I929" s="84" t="s">
        <v>176</v>
      </c>
      <c r="J929" s="84" t="s">
        <v>177</v>
      </c>
      <c r="K929" s="83" t="s">
        <v>200</v>
      </c>
      <c r="L929" s="83" t="s">
        <v>699</v>
      </c>
    </row>
    <row r="930" spans="1:12" s="29" customFormat="1" ht="13.8" x14ac:dyDescent="0.25">
      <c r="A930" s="5"/>
      <c r="B930" s="96" t="s">
        <v>179</v>
      </c>
      <c r="C930" s="5" t="s">
        <v>189</v>
      </c>
      <c r="D930" s="5"/>
      <c r="E930" s="5"/>
      <c r="F930" s="77">
        <v>1295175</v>
      </c>
      <c r="G930" s="77"/>
      <c r="H930" s="19">
        <v>1495700</v>
      </c>
      <c r="I930" s="19">
        <v>1495200</v>
      </c>
      <c r="J930" s="19">
        <v>1459816.96</v>
      </c>
      <c r="K930" s="34">
        <f>J930/I930*100</f>
        <v>97.633558052434452</v>
      </c>
      <c r="L930" s="13">
        <f t="shared" ref="L930:L939" si="369">(J930/F930)*100</f>
        <v>112.71194703418456</v>
      </c>
    </row>
    <row r="931" spans="1:12" s="29" customFormat="1" ht="13.8" x14ac:dyDescent="0.25">
      <c r="A931" s="5"/>
      <c r="B931" s="96" t="s">
        <v>180</v>
      </c>
      <c r="C931" s="5" t="s">
        <v>190</v>
      </c>
      <c r="D931" s="5"/>
      <c r="E931" s="5"/>
      <c r="F931" s="77">
        <v>0</v>
      </c>
      <c r="G931" s="77"/>
      <c r="H931" s="19">
        <v>0</v>
      </c>
      <c r="I931" s="19">
        <v>0</v>
      </c>
      <c r="J931" s="19">
        <v>0</v>
      </c>
      <c r="K931" s="34">
        <v>0</v>
      </c>
      <c r="L931" s="13">
        <v>0</v>
      </c>
    </row>
    <row r="932" spans="1:12" s="29" customFormat="1" ht="13.8" x14ac:dyDescent="0.25">
      <c r="A932" s="5"/>
      <c r="B932" s="96" t="s">
        <v>181</v>
      </c>
      <c r="C932" s="5" t="s">
        <v>191</v>
      </c>
      <c r="D932" s="5"/>
      <c r="E932" s="5"/>
      <c r="F932" s="77">
        <v>170097</v>
      </c>
      <c r="G932" s="77"/>
      <c r="H932" s="19">
        <v>196000</v>
      </c>
      <c r="I932" s="19">
        <v>192500</v>
      </c>
      <c r="J932" s="19">
        <v>191854.46</v>
      </c>
      <c r="K932" s="34">
        <f t="shared" ref="K932:K939" si="370">J932/H932*100</f>
        <v>97.88492857142856</v>
      </c>
      <c r="L932" s="13">
        <f t="shared" si="369"/>
        <v>112.79120736991246</v>
      </c>
    </row>
    <row r="933" spans="1:12" s="29" customFormat="1" ht="13.8" x14ac:dyDescent="0.25">
      <c r="A933" s="5"/>
      <c r="B933" s="96" t="s">
        <v>182</v>
      </c>
      <c r="C933" s="5" t="s">
        <v>192</v>
      </c>
      <c r="D933" s="5"/>
      <c r="E933" s="5"/>
      <c r="F933" s="77">
        <v>723212</v>
      </c>
      <c r="G933" s="77"/>
      <c r="H933" s="19">
        <v>1659500</v>
      </c>
      <c r="I933" s="19">
        <v>1659500</v>
      </c>
      <c r="J933" s="19">
        <v>1644273</v>
      </c>
      <c r="K933" s="34">
        <f t="shared" si="370"/>
        <v>99.082434468213322</v>
      </c>
      <c r="L933" s="13">
        <f t="shared" si="369"/>
        <v>227.35698522701503</v>
      </c>
    </row>
    <row r="934" spans="1:12" s="29" customFormat="1" ht="13.8" x14ac:dyDescent="0.25">
      <c r="A934" s="5"/>
      <c r="B934" s="96" t="s">
        <v>183</v>
      </c>
      <c r="C934" s="5" t="s">
        <v>193</v>
      </c>
      <c r="D934" s="5"/>
      <c r="E934" s="5"/>
      <c r="F934" s="77">
        <v>205777</v>
      </c>
      <c r="G934" s="77"/>
      <c r="H934" s="19">
        <v>392000</v>
      </c>
      <c r="I934" s="19">
        <v>392000</v>
      </c>
      <c r="J934" s="19">
        <v>385979.72</v>
      </c>
      <c r="K934" s="34">
        <f t="shared" si="370"/>
        <v>98.464214285714277</v>
      </c>
      <c r="L934" s="13">
        <v>0</v>
      </c>
    </row>
    <row r="935" spans="1:12" s="29" customFormat="1" ht="13.8" x14ac:dyDescent="0.25">
      <c r="A935" s="5"/>
      <c r="B935" s="96" t="s">
        <v>184</v>
      </c>
      <c r="C935" s="5" t="s">
        <v>194</v>
      </c>
      <c r="D935" s="5"/>
      <c r="E935" s="5"/>
      <c r="F935" s="77">
        <v>1625409</v>
      </c>
      <c r="G935" s="77"/>
      <c r="H935" s="19">
        <v>2096600</v>
      </c>
      <c r="I935" s="19">
        <v>2100600</v>
      </c>
      <c r="J935" s="19">
        <v>2094139.34</v>
      </c>
      <c r="K935" s="34">
        <f t="shared" si="370"/>
        <v>99.882635695888595</v>
      </c>
      <c r="L935" s="13">
        <f t="shared" si="369"/>
        <v>128.83768577631847</v>
      </c>
    </row>
    <row r="936" spans="1:12" s="29" customFormat="1" ht="13.8" x14ac:dyDescent="0.25">
      <c r="A936" s="5"/>
      <c r="B936" s="96" t="s">
        <v>185</v>
      </c>
      <c r="C936" s="5" t="s">
        <v>195</v>
      </c>
      <c r="D936" s="5"/>
      <c r="E936" s="5"/>
      <c r="F936" s="77">
        <v>45199</v>
      </c>
      <c r="G936" s="77"/>
      <c r="H936" s="19">
        <v>0</v>
      </c>
      <c r="I936" s="19">
        <v>0</v>
      </c>
      <c r="J936" s="19">
        <v>0</v>
      </c>
      <c r="K936" s="34">
        <v>0</v>
      </c>
      <c r="L936" s="13">
        <f t="shared" si="369"/>
        <v>0</v>
      </c>
    </row>
    <row r="937" spans="1:12" s="29" customFormat="1" ht="13.8" x14ac:dyDescent="0.25">
      <c r="A937" s="5"/>
      <c r="B937" s="96" t="s">
        <v>186</v>
      </c>
      <c r="C937" s="5" t="s">
        <v>196</v>
      </c>
      <c r="D937" s="5"/>
      <c r="E937" s="5"/>
      <c r="F937" s="77">
        <v>181850</v>
      </c>
      <c r="G937" s="5"/>
      <c r="H937" s="19">
        <v>220000</v>
      </c>
      <c r="I937" s="19">
        <v>220000</v>
      </c>
      <c r="J937" s="19">
        <v>218327.5</v>
      </c>
      <c r="K937" s="34">
        <f t="shared" si="370"/>
        <v>99.239772727272722</v>
      </c>
      <c r="L937" s="13">
        <f t="shared" si="369"/>
        <v>120.0591146549354</v>
      </c>
    </row>
    <row r="938" spans="1:12" s="29" customFormat="1" ht="13.8" x14ac:dyDescent="0.25">
      <c r="A938" s="5"/>
      <c r="B938" s="96" t="s">
        <v>187</v>
      </c>
      <c r="C938" s="5" t="s">
        <v>197</v>
      </c>
      <c r="D938" s="5"/>
      <c r="E938" s="5"/>
      <c r="F938" s="77">
        <v>852891</v>
      </c>
      <c r="G938" s="5"/>
      <c r="H938" s="19">
        <v>974520</v>
      </c>
      <c r="I938" s="19">
        <v>974520</v>
      </c>
      <c r="J938" s="19">
        <v>963022.4</v>
      </c>
      <c r="K938" s="34">
        <f t="shared" si="370"/>
        <v>98.820178138981234</v>
      </c>
      <c r="L938" s="13">
        <f t="shared" si="369"/>
        <v>112.91271686534388</v>
      </c>
    </row>
    <row r="939" spans="1:12" s="29" customFormat="1" ht="13.8" x14ac:dyDescent="0.25">
      <c r="A939" s="5"/>
      <c r="B939" s="96" t="s">
        <v>188</v>
      </c>
      <c r="C939" s="5" t="s">
        <v>198</v>
      </c>
      <c r="D939" s="5"/>
      <c r="E939" s="5"/>
      <c r="F939" s="19">
        <v>153146</v>
      </c>
      <c r="G939" s="19"/>
      <c r="H939" s="19">
        <v>403625</v>
      </c>
      <c r="I939" s="19">
        <v>403625</v>
      </c>
      <c r="J939" s="19">
        <v>397892.59</v>
      </c>
      <c r="K939" s="34">
        <f t="shared" si="370"/>
        <v>98.579768349334159</v>
      </c>
      <c r="L939" s="13">
        <f t="shared" si="369"/>
        <v>259.81259059981977</v>
      </c>
    </row>
    <row r="940" spans="1:12" s="29" customFormat="1" x14ac:dyDescent="0.25">
      <c r="A940"/>
      <c r="B940" s="85"/>
      <c r="C940"/>
      <c r="D940"/>
      <c r="E940"/>
      <c r="F940" s="1"/>
      <c r="G940" s="1"/>
      <c r="H940" s="1"/>
      <c r="I940" s="1"/>
      <c r="J940" s="1"/>
      <c r="K940" s="15"/>
      <c r="L940" s="15"/>
    </row>
    <row r="941" spans="1:12" s="29" customFormat="1" x14ac:dyDescent="0.25">
      <c r="A941"/>
      <c r="B941" s="85"/>
      <c r="C941"/>
      <c r="D941"/>
      <c r="E941"/>
      <c r="F941" s="1"/>
      <c r="G941" s="1"/>
      <c r="H941" s="1"/>
      <c r="I941" s="1"/>
      <c r="J941" s="1"/>
      <c r="K941" s="15"/>
      <c r="L941" s="15"/>
    </row>
    <row r="942" spans="1:12" s="29" customFormat="1" x14ac:dyDescent="0.25">
      <c r="A942"/>
      <c r="B942" s="85"/>
      <c r="C942"/>
      <c r="D942"/>
      <c r="E942"/>
      <c r="F942" s="1"/>
      <c r="G942" s="1"/>
      <c r="H942" s="1"/>
      <c r="I942" s="1"/>
      <c r="J942" s="1"/>
      <c r="K942" s="15"/>
      <c r="L942" s="15"/>
    </row>
    <row r="943" spans="1:12" s="29" customFormat="1" ht="13.8" x14ac:dyDescent="0.25">
      <c r="A943" s="82"/>
      <c r="B943" s="82"/>
      <c r="C943" s="82"/>
      <c r="D943" s="82"/>
      <c r="E943" s="82"/>
      <c r="F943" s="49" t="s">
        <v>203</v>
      </c>
      <c r="G943" s="82"/>
      <c r="H943" s="49"/>
      <c r="I943" s="49"/>
      <c r="J943" s="49"/>
      <c r="K943" s="82"/>
      <c r="L943" s="82"/>
    </row>
    <row r="944" spans="1:12" s="29" customFormat="1" ht="13.8" x14ac:dyDescent="0.25">
      <c r="A944" s="82"/>
      <c r="B944" s="82"/>
      <c r="C944" s="82"/>
      <c r="D944" s="82"/>
      <c r="E944" s="82"/>
      <c r="F944" s="49"/>
      <c r="G944" s="82"/>
      <c r="H944" s="82"/>
      <c r="I944" s="293"/>
      <c r="J944" s="82"/>
      <c r="K944" s="82"/>
      <c r="L944" s="82"/>
    </row>
    <row r="945" spans="1:12" s="46" customFormat="1" ht="15.6" x14ac:dyDescent="0.3">
      <c r="A945" s="3"/>
      <c r="B945" s="139" t="s">
        <v>531</v>
      </c>
      <c r="C945" s="3"/>
      <c r="D945" s="3"/>
      <c r="E945" s="3"/>
      <c r="F945" s="59"/>
      <c r="G945" s="59"/>
      <c r="H945" s="59"/>
      <c r="I945" s="59"/>
      <c r="J945" s="23"/>
      <c r="K945" s="23"/>
      <c r="L945" s="23"/>
    </row>
    <row r="946" spans="1:12" s="93" customFormat="1" ht="15.6" x14ac:dyDescent="0.3">
      <c r="A946" s="3"/>
      <c r="B946" s="139" t="s">
        <v>532</v>
      </c>
      <c r="C946" s="3"/>
      <c r="D946" s="3"/>
      <c r="E946" s="3"/>
      <c r="F946" s="59"/>
      <c r="G946" s="59"/>
      <c r="H946" s="59"/>
      <c r="I946" s="59"/>
      <c r="J946" s="23"/>
      <c r="K946" s="23"/>
      <c r="L946" s="23"/>
    </row>
    <row r="947" spans="1:12" s="93" customFormat="1" ht="15.6" x14ac:dyDescent="0.3">
      <c r="A947" s="4"/>
      <c r="B947" s="4" t="s">
        <v>202</v>
      </c>
      <c r="C947" s="4"/>
      <c r="D947" s="4"/>
      <c r="E947" s="4"/>
      <c r="F947" s="6"/>
      <c r="G947" s="6"/>
      <c r="H947" s="6"/>
      <c r="I947" s="6"/>
      <c r="J947" s="20"/>
      <c r="K947" s="20"/>
      <c r="L947" s="20"/>
    </row>
    <row r="948" spans="1:12" s="93" customFormat="1" ht="15.6" x14ac:dyDescent="0.3">
      <c r="A948" s="3"/>
      <c r="B948" s="9"/>
      <c r="C948" s="3"/>
      <c r="D948" s="3"/>
      <c r="E948" s="3"/>
      <c r="F948" s="59"/>
      <c r="G948" s="59"/>
      <c r="H948" s="59"/>
      <c r="I948" s="59"/>
      <c r="J948" s="23"/>
      <c r="K948" s="23"/>
      <c r="L948" s="23"/>
    </row>
    <row r="949" spans="1:12" s="93" customFormat="1" ht="15.6" x14ac:dyDescent="0.3">
      <c r="A949" s="3"/>
      <c r="B949" s="3" t="s">
        <v>264</v>
      </c>
      <c r="C949" s="3"/>
      <c r="D949" s="3"/>
      <c r="E949" s="3"/>
      <c r="F949" s="59"/>
      <c r="G949" s="59"/>
      <c r="H949" s="59"/>
      <c r="I949" s="59"/>
      <c r="J949" s="23"/>
      <c r="K949" s="23"/>
      <c r="L949" s="23"/>
    </row>
    <row r="950" spans="1:12" s="93" customFormat="1" ht="15.6" x14ac:dyDescent="0.3">
      <c r="A950" s="4"/>
      <c r="B950" s="85"/>
      <c r="C950"/>
      <c r="D950"/>
      <c r="E950"/>
      <c r="F950" s="1"/>
      <c r="G950" s="1"/>
      <c r="H950" s="22"/>
      <c r="I950" s="22"/>
      <c r="J950" s="22"/>
      <c r="K950" s="15"/>
      <c r="L950" s="15"/>
    </row>
    <row r="951" spans="1:12" s="93" customFormat="1" ht="15.6" x14ac:dyDescent="0.3">
      <c r="A951"/>
      <c r="B951" s="85"/>
      <c r="C951" s="4" t="s">
        <v>201</v>
      </c>
      <c r="D951"/>
      <c r="E951"/>
      <c r="F951" s="48" t="s">
        <v>156</v>
      </c>
      <c r="G951" s="1"/>
      <c r="H951" s="21" t="s">
        <v>95</v>
      </c>
      <c r="I951" s="21" t="s">
        <v>210</v>
      </c>
      <c r="J951" s="21" t="s">
        <v>156</v>
      </c>
      <c r="K951" s="92" t="s">
        <v>75</v>
      </c>
      <c r="L951" s="92" t="s">
        <v>75</v>
      </c>
    </row>
    <row r="952" spans="1:12" s="93" customFormat="1" ht="15.6" x14ac:dyDescent="0.3">
      <c r="A952"/>
      <c r="B952" s="85"/>
      <c r="C952"/>
      <c r="D952"/>
      <c r="E952"/>
      <c r="F952" s="48" t="s">
        <v>646</v>
      </c>
      <c r="G952" s="1"/>
      <c r="H952" s="48" t="s">
        <v>317</v>
      </c>
      <c r="I952" s="48" t="s">
        <v>317</v>
      </c>
      <c r="J952" s="48" t="s">
        <v>648</v>
      </c>
      <c r="K952" s="83" t="s">
        <v>199</v>
      </c>
      <c r="L952" s="83" t="s">
        <v>698</v>
      </c>
    </row>
    <row r="953" spans="1:12" s="93" customFormat="1" ht="15.6" x14ac:dyDescent="0.3">
      <c r="A953" s="96"/>
      <c r="B953" s="96"/>
      <c r="C953" s="96" t="s">
        <v>172</v>
      </c>
      <c r="D953" s="96"/>
      <c r="E953" s="96"/>
      <c r="F953" s="77" t="s">
        <v>173</v>
      </c>
      <c r="G953" s="96"/>
      <c r="H953" s="83" t="s">
        <v>174</v>
      </c>
      <c r="I953" s="83" t="s">
        <v>175</v>
      </c>
      <c r="J953" s="83" t="s">
        <v>176</v>
      </c>
      <c r="K953" s="84" t="s">
        <v>177</v>
      </c>
      <c r="L953" s="84" t="s">
        <v>200</v>
      </c>
    </row>
    <row r="954" spans="1:12" s="93" customFormat="1" ht="15.6" x14ac:dyDescent="0.3">
      <c r="A954" s="5"/>
      <c r="B954" s="5"/>
      <c r="C954" s="5"/>
      <c r="D954" s="5"/>
      <c r="E954" s="5"/>
      <c r="F954" s="77"/>
      <c r="G954" s="5"/>
      <c r="H954" s="5"/>
      <c r="I954" s="5"/>
      <c r="J954" s="5"/>
      <c r="K954" s="54"/>
      <c r="L954" s="54"/>
    </row>
    <row r="955" spans="1:12" s="93" customFormat="1" ht="15.6" x14ac:dyDescent="0.3">
      <c r="A955" s="5"/>
      <c r="B955" s="5">
        <v>8</v>
      </c>
      <c r="C955" s="5" t="s">
        <v>204</v>
      </c>
      <c r="D955" s="5"/>
      <c r="E955" s="5"/>
      <c r="F955" s="77">
        <v>0</v>
      </c>
      <c r="G955" s="77"/>
      <c r="H955" s="77">
        <v>0</v>
      </c>
      <c r="I955" s="77">
        <v>0</v>
      </c>
      <c r="J955" s="78">
        <v>0</v>
      </c>
      <c r="K955" s="79">
        <v>0</v>
      </c>
      <c r="L955" s="79">
        <v>0</v>
      </c>
    </row>
    <row r="956" spans="1:12" s="93" customFormat="1" ht="15.6" x14ac:dyDescent="0.3">
      <c r="A956" s="5"/>
      <c r="B956" s="5">
        <v>84</v>
      </c>
      <c r="C956" s="5" t="s">
        <v>205</v>
      </c>
      <c r="D956" s="5"/>
      <c r="E956" s="5"/>
      <c r="F956" s="77">
        <v>0</v>
      </c>
      <c r="G956" s="77"/>
      <c r="H956" s="77">
        <v>0</v>
      </c>
      <c r="I956" s="77">
        <v>0</v>
      </c>
      <c r="J956" s="77">
        <v>0</v>
      </c>
      <c r="K956" s="19">
        <v>0</v>
      </c>
      <c r="L956" s="19">
        <v>0</v>
      </c>
    </row>
    <row r="957" spans="1:12" s="35" customFormat="1" ht="13.8" x14ac:dyDescent="0.25">
      <c r="A957" s="5"/>
      <c r="B957" s="5"/>
      <c r="C957" s="5"/>
      <c r="D957" s="5"/>
      <c r="E957" s="5"/>
      <c r="F957" s="77"/>
      <c r="G957" s="77"/>
      <c r="H957" s="77"/>
      <c r="I957" s="77"/>
      <c r="J957" s="77"/>
      <c r="K957" s="19"/>
      <c r="L957" s="19"/>
    </row>
    <row r="958" spans="1:12" s="35" customFormat="1" ht="13.8" x14ac:dyDescent="0.25">
      <c r="A958" s="5"/>
      <c r="B958" s="5">
        <v>5</v>
      </c>
      <c r="C958" s="5" t="s">
        <v>734</v>
      </c>
      <c r="D958" s="5"/>
      <c r="E958" s="5"/>
      <c r="F958" s="77">
        <v>40000</v>
      </c>
      <c r="G958" s="77"/>
      <c r="H958" s="77">
        <v>0</v>
      </c>
      <c r="I958" s="77">
        <v>0</v>
      </c>
      <c r="J958" s="77">
        <v>0</v>
      </c>
      <c r="K958" s="19">
        <v>0</v>
      </c>
      <c r="L958" s="19">
        <v>0</v>
      </c>
    </row>
    <row r="959" spans="1:12" s="35" customFormat="1" ht="13.8" x14ac:dyDescent="0.25">
      <c r="A959" s="5"/>
      <c r="B959" s="5">
        <v>53</v>
      </c>
      <c r="C959" s="5" t="s">
        <v>520</v>
      </c>
      <c r="D959" s="5"/>
      <c r="E959" s="5"/>
      <c r="F959" s="77">
        <v>40000</v>
      </c>
      <c r="G959" s="77"/>
      <c r="H959" s="77">
        <v>0</v>
      </c>
      <c r="I959" s="77">
        <v>0</v>
      </c>
      <c r="J959" s="77">
        <v>0</v>
      </c>
      <c r="K959" s="19">
        <v>0</v>
      </c>
      <c r="L959" s="19">
        <v>0</v>
      </c>
    </row>
    <row r="960" spans="1:12" s="35" customFormat="1" ht="13.8" x14ac:dyDescent="0.25">
      <c r="A960" s="5"/>
      <c r="B960" s="5"/>
      <c r="C960" s="5"/>
      <c r="D960" s="5"/>
      <c r="E960" s="5"/>
      <c r="F960" s="77"/>
      <c r="G960" s="77"/>
      <c r="H960" s="77"/>
      <c r="I960" s="77"/>
      <c r="J960" s="77"/>
      <c r="K960" s="19"/>
      <c r="L960" s="19"/>
    </row>
    <row r="961" spans="1:12" s="35" customFormat="1" ht="13.8" x14ac:dyDescent="0.25">
      <c r="A961" s="5"/>
      <c r="B961" s="5"/>
      <c r="C961" s="5" t="s">
        <v>265</v>
      </c>
      <c r="D961" s="5"/>
      <c r="E961" s="5"/>
      <c r="F961" s="77"/>
      <c r="G961" s="5"/>
      <c r="H961" s="5"/>
      <c r="I961" s="5"/>
      <c r="J961" s="5"/>
      <c r="K961" s="54"/>
      <c r="L961" s="54"/>
    </row>
    <row r="962" spans="1:12" s="35" customFormat="1" ht="13.8" x14ac:dyDescent="0.25">
      <c r="A962" s="5"/>
      <c r="B962" s="5"/>
      <c r="C962" s="5"/>
      <c r="D962" s="5"/>
      <c r="E962" s="5"/>
      <c r="F962" s="77"/>
      <c r="G962" s="5"/>
      <c r="H962" s="5"/>
      <c r="I962" s="5"/>
      <c r="J962" s="5"/>
      <c r="K962" s="54"/>
      <c r="L962" s="54"/>
    </row>
    <row r="963" spans="1:12" s="35" customFormat="1" ht="15.6" x14ac:dyDescent="0.3">
      <c r="A963" s="5"/>
      <c r="B963" s="5"/>
      <c r="C963" s="5" t="s">
        <v>201</v>
      </c>
      <c r="D963" s="5"/>
      <c r="E963" s="5"/>
      <c r="F963" s="48"/>
      <c r="G963" s="77"/>
      <c r="H963" s="48" t="s">
        <v>156</v>
      </c>
      <c r="I963" s="21" t="s">
        <v>210</v>
      </c>
      <c r="J963" s="21" t="s">
        <v>156</v>
      </c>
      <c r="K963" s="92" t="s">
        <v>75</v>
      </c>
      <c r="L963" s="92" t="s">
        <v>75</v>
      </c>
    </row>
    <row r="964" spans="1:12" s="35" customFormat="1" ht="15.6" x14ac:dyDescent="0.3">
      <c r="A964"/>
      <c r="B964" s="9"/>
      <c r="C964"/>
      <c r="D964"/>
      <c r="E964"/>
      <c r="F964" s="48"/>
      <c r="G964" s="1"/>
      <c r="H964" s="83" t="s">
        <v>646</v>
      </c>
      <c r="I964" s="48" t="s">
        <v>317</v>
      </c>
      <c r="J964" s="48" t="s">
        <v>648</v>
      </c>
      <c r="K964" s="83" t="s">
        <v>157</v>
      </c>
      <c r="L964" s="83" t="s">
        <v>698</v>
      </c>
    </row>
    <row r="965" spans="1:12" s="35" customFormat="1" ht="15.6" x14ac:dyDescent="0.3">
      <c r="A965" s="51"/>
      <c r="B965" s="51"/>
      <c r="C965" s="51" t="s">
        <v>172</v>
      </c>
      <c r="D965" s="51"/>
      <c r="E965" s="51"/>
      <c r="F965" s="265"/>
      <c r="G965" s="51"/>
      <c r="H965" s="51" t="s">
        <v>173</v>
      </c>
      <c r="I965" s="51" t="s">
        <v>174</v>
      </c>
      <c r="J965" s="100" t="s">
        <v>175</v>
      </c>
      <c r="K965" s="51" t="s">
        <v>176</v>
      </c>
      <c r="L965" s="84" t="s">
        <v>200</v>
      </c>
    </row>
    <row r="966" spans="1:12" s="35" customFormat="1" ht="13.8" x14ac:dyDescent="0.25">
      <c r="A966"/>
      <c r="B966"/>
      <c r="C966"/>
      <c r="D966"/>
      <c r="E966"/>
      <c r="F966" s="1"/>
      <c r="G966"/>
      <c r="H966" s="22"/>
      <c r="I966" s="22"/>
      <c r="J966" s="22"/>
      <c r="K966" s="10"/>
      <c r="L966" s="54"/>
    </row>
    <row r="967" spans="1:12" s="29" customFormat="1" ht="13.8" x14ac:dyDescent="0.25">
      <c r="A967"/>
      <c r="B967" s="5">
        <v>5</v>
      </c>
      <c r="C967" s="5" t="s">
        <v>206</v>
      </c>
      <c r="D967" s="5"/>
      <c r="E967" s="5"/>
      <c r="F967" s="1"/>
      <c r="G967"/>
      <c r="H967" s="77">
        <v>40000</v>
      </c>
      <c r="I967" s="77">
        <v>0</v>
      </c>
      <c r="J967" s="19">
        <v>0</v>
      </c>
      <c r="K967" s="19">
        <v>0</v>
      </c>
      <c r="L967" s="79">
        <v>0</v>
      </c>
    </row>
    <row r="968" spans="1:12" s="29" customFormat="1" ht="15.6" x14ac:dyDescent="0.3">
      <c r="A968" s="4"/>
      <c r="B968" s="5">
        <v>53</v>
      </c>
      <c r="C968" s="5" t="s">
        <v>520</v>
      </c>
      <c r="D968" s="5"/>
      <c r="E968" s="5"/>
      <c r="F968" s="6"/>
      <c r="G968" s="4"/>
      <c r="H968" s="77">
        <v>40000</v>
      </c>
      <c r="I968" s="77">
        <v>0</v>
      </c>
      <c r="J968" s="19">
        <v>0</v>
      </c>
      <c r="K968" s="19">
        <v>0</v>
      </c>
      <c r="L968" s="19">
        <v>0</v>
      </c>
    </row>
    <row r="969" spans="1:12" s="29" customFormat="1" ht="15.6" x14ac:dyDescent="0.3">
      <c r="A969" s="7"/>
      <c r="B969" s="5">
        <v>532</v>
      </c>
      <c r="C969" s="5" t="s">
        <v>649</v>
      </c>
      <c r="D969" s="5"/>
      <c r="E969" s="5"/>
      <c r="F969" s="8"/>
      <c r="G969" s="24"/>
      <c r="H969" s="19">
        <v>40000</v>
      </c>
      <c r="I969" s="19">
        <v>0</v>
      </c>
      <c r="J969" s="77">
        <v>0</v>
      </c>
      <c r="K969" s="13">
        <v>0</v>
      </c>
      <c r="L969" s="19">
        <v>0</v>
      </c>
    </row>
    <row r="970" spans="1:12" s="29" customFormat="1" ht="13.8" x14ac:dyDescent="0.25">
      <c r="A970" s="35"/>
      <c r="B970" s="47"/>
      <c r="C970" s="35"/>
      <c r="D970" s="35"/>
      <c r="E970" s="35"/>
      <c r="F970" s="36"/>
      <c r="G970" s="35"/>
      <c r="H970" s="36"/>
      <c r="I970" s="36"/>
      <c r="J970" s="36"/>
      <c r="K970" s="34"/>
      <c r="L970" s="19"/>
    </row>
    <row r="971" spans="1:12" s="29" customFormat="1" ht="13.8" x14ac:dyDescent="0.25">
      <c r="A971" s="35"/>
      <c r="B971" s="47"/>
      <c r="C971" s="35"/>
      <c r="D971" s="35"/>
      <c r="E971" s="35"/>
      <c r="F971" s="36"/>
      <c r="G971" s="35"/>
      <c r="H971" s="36"/>
      <c r="I971" s="36"/>
      <c r="J971" s="36"/>
      <c r="K971" s="34"/>
      <c r="L971" s="19"/>
    </row>
    <row r="972" spans="1:12" s="29" customFormat="1" ht="13.8" x14ac:dyDescent="0.25">
      <c r="A972" s="35"/>
      <c r="B972" s="3" t="s">
        <v>266</v>
      </c>
      <c r="C972" s="3"/>
      <c r="D972" s="3"/>
      <c r="E972" s="3"/>
      <c r="F972" s="36"/>
      <c r="G972" s="35"/>
      <c r="H972" s="36"/>
      <c r="I972" s="36"/>
      <c r="J972" s="36"/>
      <c r="K972" s="34"/>
      <c r="L972" s="40"/>
    </row>
    <row r="973" spans="1:12" s="29" customFormat="1" ht="13.8" x14ac:dyDescent="0.25">
      <c r="A973" s="35"/>
      <c r="B973" s="85"/>
      <c r="C973"/>
      <c r="D973"/>
      <c r="E973"/>
      <c r="F973" s="36"/>
      <c r="G973" s="35"/>
      <c r="H973" s="36"/>
      <c r="I973" s="36"/>
      <c r="J973" s="36"/>
      <c r="K973" s="34"/>
      <c r="L973" s="40"/>
    </row>
    <row r="974" spans="1:12" s="29" customFormat="1" ht="15.6" x14ac:dyDescent="0.3">
      <c r="A974" s="4"/>
      <c r="B974" s="315" t="s">
        <v>207</v>
      </c>
      <c r="C974" s="315"/>
      <c r="D974" s="315"/>
      <c r="E974" s="4"/>
      <c r="F974" s="48" t="s">
        <v>156</v>
      </c>
      <c r="G974" s="6"/>
      <c r="H974" s="21" t="s">
        <v>94</v>
      </c>
      <c r="I974" s="21" t="s">
        <v>210</v>
      </c>
      <c r="J974" s="21" t="s">
        <v>156</v>
      </c>
      <c r="K974" s="34" t="s">
        <v>75</v>
      </c>
      <c r="L974" s="13" t="s">
        <v>75</v>
      </c>
    </row>
    <row r="975" spans="1:12" s="29" customFormat="1" ht="15.6" x14ac:dyDescent="0.3">
      <c r="A975" s="4"/>
      <c r="B975" s="4"/>
      <c r="C975" s="4"/>
      <c r="D975" s="4"/>
      <c r="E975" s="4"/>
      <c r="F975" s="48" t="s">
        <v>646</v>
      </c>
      <c r="G975" s="6"/>
      <c r="H975" s="84" t="s">
        <v>317</v>
      </c>
      <c r="I975" s="84" t="s">
        <v>317</v>
      </c>
      <c r="J975" s="48" t="s">
        <v>648</v>
      </c>
      <c r="K975" s="103" t="s">
        <v>199</v>
      </c>
      <c r="L975" s="101" t="s">
        <v>698</v>
      </c>
    </row>
    <row r="976" spans="1:12" s="29" customFormat="1" ht="15.6" x14ac:dyDescent="0.3">
      <c r="A976" s="4"/>
      <c r="B976" s="4"/>
      <c r="C976" s="4"/>
      <c r="D976" s="4"/>
      <c r="E976" s="4"/>
      <c r="F976" s="6"/>
      <c r="G976" s="6"/>
      <c r="H976" s="6"/>
      <c r="I976" s="6"/>
      <c r="J976" s="6"/>
      <c r="K976" s="34"/>
      <c r="L976" s="13"/>
    </row>
    <row r="977" spans="1:12" s="29" customFormat="1" ht="15.6" x14ac:dyDescent="0.3">
      <c r="A977" s="83"/>
      <c r="B977" s="83"/>
      <c r="C977" s="83" t="s">
        <v>172</v>
      </c>
      <c r="D977" s="83"/>
      <c r="E977" s="83"/>
      <c r="F977" s="48" t="s">
        <v>173</v>
      </c>
      <c r="G977" s="83"/>
      <c r="H977" s="83" t="s">
        <v>174</v>
      </c>
      <c r="I977" s="83" t="s">
        <v>175</v>
      </c>
      <c r="J977" s="83" t="s">
        <v>176</v>
      </c>
      <c r="K977" s="103" t="s">
        <v>177</v>
      </c>
      <c r="L977" s="101" t="s">
        <v>200</v>
      </c>
    </row>
    <row r="978" spans="1:12" s="29" customFormat="1" ht="15.6" x14ac:dyDescent="0.3">
      <c r="A978" s="4"/>
      <c r="B978" s="4" t="s">
        <v>732</v>
      </c>
      <c r="C978" s="4"/>
      <c r="D978" s="4"/>
      <c r="E978" s="4"/>
      <c r="F978" s="6">
        <v>40000</v>
      </c>
      <c r="G978" s="6">
        <f>SUM(G980:G980)</f>
        <v>0</v>
      </c>
      <c r="H978" s="6">
        <f>SUM(H980:H980)</f>
        <v>0</v>
      </c>
      <c r="I978" s="6">
        <v>0</v>
      </c>
      <c r="J978" s="6">
        <f>SUM(J980:J980)</f>
        <v>0</v>
      </c>
      <c r="K978" s="34">
        <v>0</v>
      </c>
      <c r="L978" s="13">
        <v>0</v>
      </c>
    </row>
    <row r="979" spans="1:12" s="29" customFormat="1" ht="15.6" x14ac:dyDescent="0.3">
      <c r="A979" s="4"/>
      <c r="B979" s="4"/>
      <c r="C979" s="4"/>
      <c r="D979" s="4"/>
      <c r="E979" s="4" t="s">
        <v>733</v>
      </c>
      <c r="F979" s="6"/>
      <c r="G979" s="6"/>
      <c r="H979" s="6"/>
      <c r="I979" s="6"/>
      <c r="J979" s="6"/>
      <c r="K979" s="34"/>
      <c r="L979" s="13"/>
    </row>
    <row r="980" spans="1:12" s="29" customFormat="1" ht="13.8" x14ac:dyDescent="0.25">
      <c r="A980" s="5"/>
      <c r="B980" s="5">
        <v>53</v>
      </c>
      <c r="C980" s="5" t="s">
        <v>520</v>
      </c>
      <c r="D980" s="5"/>
      <c r="E980" s="5"/>
      <c r="F980" s="77">
        <v>40000</v>
      </c>
      <c r="G980" s="77"/>
      <c r="H980" s="19">
        <v>0</v>
      </c>
      <c r="I980" s="19">
        <v>0</v>
      </c>
      <c r="J980" s="19">
        <v>0</v>
      </c>
      <c r="K980" s="34">
        <v>0</v>
      </c>
      <c r="L980" s="13">
        <v>0</v>
      </c>
    </row>
    <row r="981" spans="1:12" s="29" customFormat="1" ht="13.8" x14ac:dyDescent="0.25">
      <c r="A981" s="5"/>
      <c r="B981" s="5"/>
      <c r="C981" s="5"/>
      <c r="D981" s="5"/>
      <c r="E981" s="5"/>
      <c r="F981" s="77"/>
      <c r="G981" s="77"/>
      <c r="H981" s="19"/>
      <c r="I981" s="19"/>
      <c r="J981" s="19"/>
      <c r="K981" s="34"/>
      <c r="L981" s="13"/>
    </row>
    <row r="982" spans="1:12" s="29" customFormat="1" ht="13.8" x14ac:dyDescent="0.25">
      <c r="A982"/>
      <c r="B982" s="47"/>
      <c r="C982" s="35"/>
      <c r="D982" s="35"/>
      <c r="E982" s="35"/>
      <c r="F982" s="36"/>
      <c r="G982" s="35"/>
      <c r="H982" s="36"/>
      <c r="I982" s="36"/>
      <c r="J982" s="36"/>
      <c r="K982" s="34"/>
      <c r="L982" s="40"/>
    </row>
    <row r="983" spans="1:12" s="29" customFormat="1" ht="17.399999999999999" x14ac:dyDescent="0.3">
      <c r="A983" s="104" t="s">
        <v>208</v>
      </c>
      <c r="B983" s="105"/>
      <c r="C983" s="105"/>
      <c r="D983" s="106"/>
      <c r="E983" s="106"/>
      <c r="F983" s="266"/>
      <c r="G983" s="106"/>
      <c r="H983" s="106"/>
      <c r="I983" s="106"/>
      <c r="J983" s="106"/>
      <c r="K983" s="106"/>
      <c r="L983" s="106"/>
    </row>
    <row r="984" spans="1:12" s="29" customFormat="1" ht="13.8" x14ac:dyDescent="0.25">
      <c r="A984" s="319" t="s">
        <v>209</v>
      </c>
      <c r="B984" s="319"/>
      <c r="C984" s="319"/>
      <c r="D984" s="319"/>
      <c r="E984" s="319"/>
      <c r="F984" s="319"/>
      <c r="G984" s="319"/>
      <c r="H984" s="319"/>
      <c r="I984" s="319"/>
      <c r="J984" s="319"/>
      <c r="K984" s="319"/>
      <c r="L984" s="319"/>
    </row>
    <row r="985" spans="1:12" s="29" customFormat="1" x14ac:dyDescent="0.25">
      <c r="A985" s="3"/>
      <c r="B985" s="3"/>
      <c r="C985" s="3"/>
      <c r="D985" s="3"/>
      <c r="E985" s="3"/>
      <c r="F985" s="59"/>
      <c r="G985" s="59"/>
      <c r="H985" s="59"/>
      <c r="I985" s="59"/>
      <c r="J985" s="23"/>
      <c r="K985" s="23"/>
      <c r="L985" s="23"/>
    </row>
    <row r="986" spans="1:12" s="29" customFormat="1" x14ac:dyDescent="0.25">
      <c r="A986" s="3"/>
      <c r="B986" s="139" t="s">
        <v>269</v>
      </c>
      <c r="C986" s="3"/>
      <c r="D986" s="3"/>
      <c r="E986" s="3"/>
      <c r="F986" s="59"/>
      <c r="G986" s="59"/>
      <c r="H986" s="59"/>
      <c r="I986" s="59"/>
      <c r="J986" s="23"/>
      <c r="K986" s="23"/>
      <c r="L986" s="23"/>
    </row>
    <row r="987" spans="1:12" s="29" customFormat="1" x14ac:dyDescent="0.25">
      <c r="A987" s="9"/>
      <c r="B987"/>
      <c r="C987"/>
      <c r="D987"/>
      <c r="E987"/>
      <c r="F987" s="1"/>
      <c r="G987" s="1"/>
      <c r="H987" s="1"/>
      <c r="I987" s="1"/>
      <c r="J987" s="22"/>
      <c r="K987" s="22"/>
      <c r="L987" s="22"/>
    </row>
    <row r="988" spans="1:12" s="29" customFormat="1" x14ac:dyDescent="0.25">
      <c r="A988"/>
      <c r="B988"/>
      <c r="C988"/>
      <c r="D988"/>
      <c r="E988"/>
      <c r="F988" s="1"/>
      <c r="G988" s="1"/>
      <c r="H988" s="1"/>
      <c r="I988" s="1"/>
      <c r="J988" s="22"/>
      <c r="K988" s="22"/>
      <c r="L988" s="22"/>
    </row>
    <row r="989" spans="1:12" s="29" customFormat="1" x14ac:dyDescent="0.25">
      <c r="A989"/>
      <c r="B989" s="3" t="s">
        <v>650</v>
      </c>
      <c r="C989" s="3"/>
      <c r="D989" s="3"/>
      <c r="E989" s="3"/>
      <c r="F989" s="59"/>
      <c r="G989" s="59"/>
      <c r="H989" s="59"/>
      <c r="I989" s="59"/>
      <c r="J989" s="23"/>
      <c r="K989" s="23"/>
      <c r="L989" s="23"/>
    </row>
    <row r="990" spans="1:12" s="29" customFormat="1" ht="13.8" x14ac:dyDescent="0.25">
      <c r="A990" s="35"/>
      <c r="B990" s="47"/>
      <c r="C990" s="35"/>
      <c r="D990" s="35"/>
      <c r="E990" s="35"/>
      <c r="F990" s="36"/>
      <c r="G990" s="35"/>
      <c r="H990" s="36"/>
      <c r="I990" s="36"/>
      <c r="J990" s="36"/>
      <c r="K990" s="34"/>
      <c r="L990" s="40"/>
    </row>
    <row r="991" spans="1:12" s="29" customFormat="1" x14ac:dyDescent="0.25">
      <c r="A991" s="3" t="s">
        <v>0</v>
      </c>
      <c r="B991" s="3"/>
      <c r="C991" s="3" t="s">
        <v>1</v>
      </c>
      <c r="D991" s="3"/>
      <c r="E991" s="3"/>
      <c r="F991" s="267" t="s">
        <v>94</v>
      </c>
      <c r="G991" s="107" t="s">
        <v>210</v>
      </c>
      <c r="H991" s="107" t="s">
        <v>210</v>
      </c>
      <c r="I991" s="107" t="s">
        <v>211</v>
      </c>
      <c r="J991" s="70" t="s">
        <v>75</v>
      </c>
    </row>
    <row r="992" spans="1:12" s="29" customFormat="1" x14ac:dyDescent="0.25">
      <c r="A992"/>
      <c r="B992"/>
      <c r="C992"/>
      <c r="D992"/>
      <c r="E992"/>
      <c r="F992" s="267" t="s">
        <v>317</v>
      </c>
      <c r="G992" s="107" t="s">
        <v>212</v>
      </c>
      <c r="H992" s="107" t="s">
        <v>317</v>
      </c>
      <c r="I992" s="107" t="s">
        <v>651</v>
      </c>
      <c r="J992" s="70" t="s">
        <v>157</v>
      </c>
    </row>
    <row r="993" spans="1:12" s="29" customFormat="1" x14ac:dyDescent="0.25">
      <c r="A993" s="85"/>
      <c r="B993" s="85"/>
      <c r="C993" s="98" t="s">
        <v>172</v>
      </c>
      <c r="D993" s="85"/>
      <c r="E993" s="85"/>
      <c r="F993" s="267" t="s">
        <v>173</v>
      </c>
      <c r="G993" s="100"/>
      <c r="H993" s="100" t="s">
        <v>174</v>
      </c>
      <c r="I993" s="100" t="s">
        <v>175</v>
      </c>
      <c r="J993" s="51" t="s">
        <v>176</v>
      </c>
      <c r="K993" s="99"/>
      <c r="L993" s="99"/>
    </row>
    <row r="994" spans="1:12" s="29" customFormat="1" ht="15.6" x14ac:dyDescent="0.3">
      <c r="A994" s="7" t="s">
        <v>2</v>
      </c>
      <c r="B994" s="7"/>
      <c r="C994" s="7"/>
      <c r="D994" s="7"/>
      <c r="E994" s="7"/>
      <c r="F994" s="24">
        <f>F996+F999</f>
        <v>7437945</v>
      </c>
      <c r="G994" s="24">
        <f t="shared" ref="G994" si="371">G996+G999</f>
        <v>3645400</v>
      </c>
      <c r="H994" s="24">
        <v>7437945</v>
      </c>
      <c r="I994" s="304">
        <f t="shared" ref="I994" si="372">I996+I999</f>
        <v>7355305.9699999997</v>
      </c>
      <c r="J994" s="6">
        <f>(H994/F994)*100</f>
        <v>100</v>
      </c>
    </row>
    <row r="995" spans="1:12" s="29" customFormat="1" ht="15.6" x14ac:dyDescent="0.3">
      <c r="A995"/>
      <c r="B995"/>
      <c r="C995"/>
      <c r="D995"/>
      <c r="E995"/>
      <c r="F995" s="22"/>
      <c r="G995" s="16"/>
      <c r="H995" s="16"/>
      <c r="I995" s="306"/>
      <c r="J995" s="6"/>
    </row>
    <row r="996" spans="1:12" s="269" customFormat="1" ht="15.6" x14ac:dyDescent="0.3">
      <c r="A996" s="108" t="s">
        <v>342</v>
      </c>
      <c r="B996" s="108"/>
      <c r="C996" s="108"/>
      <c r="D996" s="108"/>
      <c r="E996" s="108"/>
      <c r="F996" s="24">
        <v>382000</v>
      </c>
      <c r="G996" s="24">
        <v>327600</v>
      </c>
      <c r="H996" s="24">
        <v>381500</v>
      </c>
      <c r="I996" s="304">
        <v>372894.71999999997</v>
      </c>
      <c r="J996" s="6">
        <f t="shared" ref="J996:J1009" si="373">(H996/F996)*100</f>
        <v>99.869109947643977</v>
      </c>
    </row>
    <row r="997" spans="1:12" s="32" customFormat="1" ht="15.6" x14ac:dyDescent="0.3">
      <c r="A997" s="5" t="s">
        <v>521</v>
      </c>
      <c r="B997" s="5"/>
      <c r="C997" s="5"/>
      <c r="D997" s="5"/>
      <c r="E997" s="5"/>
      <c r="F997" s="20">
        <v>382000</v>
      </c>
      <c r="G997" s="20">
        <v>327600</v>
      </c>
      <c r="H997" s="20">
        <v>381500</v>
      </c>
      <c r="I997" s="19">
        <v>372894.71999999997</v>
      </c>
      <c r="J997" s="6">
        <f t="shared" si="373"/>
        <v>99.869109947643977</v>
      </c>
    </row>
    <row r="998" spans="1:12" s="268" customFormat="1" ht="15.6" x14ac:dyDescent="0.3">
      <c r="A998" s="5"/>
      <c r="B998" s="5"/>
      <c r="C998" s="5"/>
      <c r="D998" s="5"/>
      <c r="E998" s="5"/>
      <c r="F998" s="20"/>
      <c r="G998" s="61"/>
      <c r="H998" s="61"/>
      <c r="I998" s="54"/>
      <c r="J998" s="6"/>
      <c r="K998" s="32"/>
      <c r="L998" s="32"/>
    </row>
    <row r="999" spans="1:12" s="269" customFormat="1" ht="15.6" x14ac:dyDescent="0.3">
      <c r="A999" s="108" t="s">
        <v>213</v>
      </c>
      <c r="B999" s="108"/>
      <c r="C999" s="108"/>
      <c r="D999" s="108"/>
      <c r="E999" s="108"/>
      <c r="F999" s="24">
        <f>SUM(F1000:F1009)</f>
        <v>7055945</v>
      </c>
      <c r="G999" s="24">
        <f t="shared" ref="G999" si="374">SUM(G1000:G1009)</f>
        <v>3317800</v>
      </c>
      <c r="H999" s="24">
        <v>7056445</v>
      </c>
      <c r="I999" s="304">
        <f t="shared" ref="I999" si="375">SUM(I1000:I1009)</f>
        <v>6982411.25</v>
      </c>
      <c r="J999" s="6">
        <f t="shared" si="373"/>
        <v>100.00708622303604</v>
      </c>
    </row>
    <row r="1000" spans="1:12" s="32" customFormat="1" ht="15.6" x14ac:dyDescent="0.3">
      <c r="A1000" s="5" t="s">
        <v>522</v>
      </c>
      <c r="B1000" s="5"/>
      <c r="C1000" s="5"/>
      <c r="D1000" s="5"/>
      <c r="E1000" s="5"/>
      <c r="F1000" s="20">
        <v>1113700</v>
      </c>
      <c r="G1000" s="20">
        <v>979800</v>
      </c>
      <c r="H1000" s="20">
        <v>1113700</v>
      </c>
      <c r="I1000" s="19">
        <v>1086922.6100000001</v>
      </c>
      <c r="J1000" s="6">
        <f t="shared" si="373"/>
        <v>100</v>
      </c>
    </row>
    <row r="1001" spans="1:12" s="32" customFormat="1" ht="15.6" x14ac:dyDescent="0.3">
      <c r="A1001" s="5" t="s">
        <v>523</v>
      </c>
      <c r="B1001" s="5"/>
      <c r="C1001" s="5"/>
      <c r="D1001" s="5"/>
      <c r="E1001" s="5"/>
      <c r="F1001" s="20">
        <v>126000</v>
      </c>
      <c r="G1001" s="20">
        <v>303500</v>
      </c>
      <c r="H1001" s="20">
        <v>121000</v>
      </c>
      <c r="I1001" s="19">
        <v>111719.76</v>
      </c>
      <c r="J1001" s="6">
        <f t="shared" si="373"/>
        <v>96.031746031746039</v>
      </c>
    </row>
    <row r="1002" spans="1:12" s="32" customFormat="1" ht="15.6" x14ac:dyDescent="0.3">
      <c r="A1002" s="5" t="s">
        <v>524</v>
      </c>
      <c r="B1002" s="5"/>
      <c r="C1002" s="5"/>
      <c r="D1002" s="5"/>
      <c r="E1002" s="5"/>
      <c r="F1002" s="20"/>
      <c r="G1002" s="61"/>
      <c r="H1002" s="61"/>
      <c r="I1002" s="54"/>
      <c r="J1002" s="6"/>
    </row>
    <row r="1003" spans="1:12" s="32" customFormat="1" ht="15.6" x14ac:dyDescent="0.3">
      <c r="A1003" s="5" t="s">
        <v>528</v>
      </c>
      <c r="B1003" s="5"/>
      <c r="C1003" s="5"/>
      <c r="D1003" s="5"/>
      <c r="E1003" s="5"/>
      <c r="F1003" s="20">
        <v>4022100</v>
      </c>
      <c r="G1003" s="20">
        <v>140000</v>
      </c>
      <c r="H1003" s="20">
        <v>4031100</v>
      </c>
      <c r="I1003" s="19">
        <v>4012671.98</v>
      </c>
      <c r="J1003" s="6">
        <f t="shared" si="373"/>
        <v>100.22376370552696</v>
      </c>
    </row>
    <row r="1004" spans="1:12" s="32" customFormat="1" ht="15.6" x14ac:dyDescent="0.3">
      <c r="A1004" s="5" t="s">
        <v>525</v>
      </c>
      <c r="B1004" s="5"/>
      <c r="C1004" s="5"/>
      <c r="D1004" s="5"/>
      <c r="E1004" s="5"/>
      <c r="F1004" s="20">
        <v>927520</v>
      </c>
      <c r="G1004" s="20">
        <v>140000</v>
      </c>
      <c r="H1004" s="20">
        <v>927520</v>
      </c>
      <c r="I1004" s="19">
        <v>917160.79</v>
      </c>
      <c r="J1004" s="6">
        <f t="shared" si="373"/>
        <v>100</v>
      </c>
    </row>
    <row r="1005" spans="1:12" s="32" customFormat="1" ht="15.6" x14ac:dyDescent="0.3">
      <c r="A1005" s="5" t="s">
        <v>526</v>
      </c>
      <c r="B1005" s="5"/>
      <c r="C1005" s="5"/>
      <c r="D1005" s="5"/>
      <c r="E1005" s="5"/>
      <c r="F1005" s="20"/>
      <c r="G1005" s="20"/>
      <c r="H1005" s="20"/>
      <c r="I1005" s="19"/>
      <c r="J1005" s="6"/>
    </row>
    <row r="1006" spans="1:12" s="32" customFormat="1" ht="15.6" x14ac:dyDescent="0.3">
      <c r="A1006" s="5" t="s">
        <v>529</v>
      </c>
      <c r="B1006" s="5"/>
      <c r="C1006" s="5"/>
      <c r="D1006" s="5"/>
      <c r="E1006" s="5"/>
      <c r="F1006" s="20">
        <v>196000</v>
      </c>
      <c r="G1006" s="20">
        <v>450500</v>
      </c>
      <c r="H1006" s="20">
        <v>192500</v>
      </c>
      <c r="I1006" s="19">
        <v>191854.46</v>
      </c>
      <c r="J1006" s="6">
        <f t="shared" si="373"/>
        <v>98.214285714285708</v>
      </c>
    </row>
    <row r="1007" spans="1:12" s="32" customFormat="1" ht="15.6" x14ac:dyDescent="0.3">
      <c r="A1007" s="5" t="s">
        <v>477</v>
      </c>
      <c r="B1007" s="5"/>
      <c r="C1007" s="5"/>
      <c r="D1007" s="5"/>
      <c r="E1007" s="5"/>
      <c r="F1007" s="20">
        <v>214000</v>
      </c>
      <c r="G1007" s="61"/>
      <c r="H1007" s="20">
        <v>214000</v>
      </c>
      <c r="I1007" s="19">
        <v>212327.5</v>
      </c>
      <c r="J1007" s="6">
        <f t="shared" si="373"/>
        <v>100</v>
      </c>
    </row>
    <row r="1008" spans="1:12" s="32" customFormat="1" ht="15.6" x14ac:dyDescent="0.3">
      <c r="A1008" s="5" t="s">
        <v>487</v>
      </c>
      <c r="B1008" s="5"/>
      <c r="C1008" s="5"/>
      <c r="D1008" s="5"/>
      <c r="E1008" s="5"/>
      <c r="F1008" s="20">
        <v>450625</v>
      </c>
      <c r="G1008" s="20">
        <v>673500</v>
      </c>
      <c r="H1008" s="20">
        <v>450625</v>
      </c>
      <c r="I1008" s="19">
        <v>443754.15</v>
      </c>
      <c r="J1008" s="6">
        <f t="shared" si="373"/>
        <v>100</v>
      </c>
      <c r="L1008" s="33"/>
    </row>
    <row r="1009" spans="1:12" s="32" customFormat="1" ht="15.6" x14ac:dyDescent="0.3">
      <c r="A1009" s="5" t="s">
        <v>735</v>
      </c>
      <c r="B1009" s="5"/>
      <c r="C1009" s="5"/>
      <c r="D1009" s="5"/>
      <c r="E1009" s="5"/>
      <c r="F1009" s="20">
        <v>6000</v>
      </c>
      <c r="G1009" s="20">
        <v>630500</v>
      </c>
      <c r="H1009" s="20">
        <v>6000</v>
      </c>
      <c r="I1009" s="19">
        <v>6000</v>
      </c>
      <c r="J1009" s="6">
        <f t="shared" si="373"/>
        <v>100</v>
      </c>
    </row>
    <row r="1010" spans="1:12" s="29" customFormat="1" ht="15.6" x14ac:dyDescent="0.3">
      <c r="A1010" s="108"/>
      <c r="B1010"/>
      <c r="C1010"/>
      <c r="D1010"/>
      <c r="E1010"/>
      <c r="F1010" s="19"/>
      <c r="G1010" s="19"/>
      <c r="H1010" s="19"/>
      <c r="I1010" s="19"/>
      <c r="J1010" s="6"/>
    </row>
    <row r="1011" spans="1:12" s="29" customFormat="1" ht="13.8" x14ac:dyDescent="0.25">
      <c r="A1011"/>
      <c r="B1011" s="3" t="s">
        <v>652</v>
      </c>
      <c r="C1011" s="3"/>
      <c r="D1011" s="3"/>
      <c r="E1011" s="3"/>
      <c r="F1011" s="59"/>
      <c r="G1011" s="59"/>
      <c r="H1011" s="59"/>
      <c r="I1011" s="59"/>
      <c r="J1011" s="23"/>
      <c r="K1011" s="34"/>
      <c r="L1011" s="40"/>
    </row>
    <row r="1012" spans="1:12" s="29" customFormat="1" ht="13.8" x14ac:dyDescent="0.25">
      <c r="A1012" s="35"/>
      <c r="B1012" s="47"/>
      <c r="C1012" s="35"/>
      <c r="D1012" s="35"/>
      <c r="E1012" s="35"/>
      <c r="F1012" s="36"/>
      <c r="G1012" s="35"/>
      <c r="H1012" s="36"/>
      <c r="I1012" s="36"/>
      <c r="J1012" s="36"/>
      <c r="K1012" s="34"/>
      <c r="L1012" s="40"/>
    </row>
    <row r="1013" spans="1:12" s="29" customFormat="1" ht="13.8" x14ac:dyDescent="0.25">
      <c r="A1013" s="35"/>
      <c r="B1013" s="47"/>
      <c r="C1013" s="35"/>
      <c r="D1013" s="35"/>
      <c r="E1013" s="35"/>
      <c r="F1013" s="36"/>
      <c r="G1013" s="35"/>
      <c r="H1013" s="36"/>
      <c r="I1013" s="36"/>
      <c r="J1013" s="36"/>
      <c r="K1013" s="34"/>
      <c r="L1013" s="40"/>
    </row>
    <row r="1014" spans="1:12" s="29" customFormat="1" ht="13.8" x14ac:dyDescent="0.25">
      <c r="A1014" s="35" t="s">
        <v>0</v>
      </c>
      <c r="B1014" s="47"/>
      <c r="C1014" s="324" t="s">
        <v>1</v>
      </c>
      <c r="D1014" s="324"/>
      <c r="E1014" s="324"/>
      <c r="F1014" s="272" t="s">
        <v>94</v>
      </c>
      <c r="G1014" s="35"/>
      <c r="H1014" s="272" t="s">
        <v>210</v>
      </c>
      <c r="I1014" s="272" t="s">
        <v>156</v>
      </c>
      <c r="J1014" s="103" t="s">
        <v>75</v>
      </c>
      <c r="K1014" s="34"/>
      <c r="L1014" s="40"/>
    </row>
    <row r="1015" spans="1:12" s="29" customFormat="1" ht="13.8" x14ac:dyDescent="0.25">
      <c r="A1015" s="35"/>
      <c r="B1015" s="47"/>
      <c r="C1015" s="35"/>
      <c r="D1015" s="35"/>
      <c r="E1015" s="35"/>
      <c r="F1015" s="272" t="s">
        <v>317</v>
      </c>
      <c r="G1015" s="35"/>
      <c r="H1015" s="272" t="s">
        <v>317</v>
      </c>
      <c r="I1015" s="272" t="s">
        <v>616</v>
      </c>
      <c r="J1015" s="103" t="s">
        <v>157</v>
      </c>
      <c r="K1015" s="34"/>
      <c r="L1015" s="40"/>
    </row>
    <row r="1016" spans="1:12" s="99" customFormat="1" ht="13.8" x14ac:dyDescent="0.25">
      <c r="A1016" s="270"/>
      <c r="B1016" s="271"/>
      <c r="C1016" s="325" t="s">
        <v>172</v>
      </c>
      <c r="D1016" s="325"/>
      <c r="E1016" s="325"/>
      <c r="F1016" s="103" t="s">
        <v>173</v>
      </c>
      <c r="G1016" s="103"/>
      <c r="H1016" s="103" t="s">
        <v>174</v>
      </c>
      <c r="I1016" s="296" t="s">
        <v>175</v>
      </c>
      <c r="J1016" s="103" t="s">
        <v>176</v>
      </c>
      <c r="K1016" s="34"/>
      <c r="L1016" s="40"/>
    </row>
    <row r="1017" spans="1:12" s="29" customFormat="1" ht="15.6" x14ac:dyDescent="0.3">
      <c r="A1017" s="196" t="s">
        <v>2</v>
      </c>
      <c r="B1017" s="196"/>
      <c r="C1017" s="196"/>
      <c r="D1017" s="196"/>
      <c r="E1017" s="196"/>
      <c r="F1017" s="197">
        <v>7437945</v>
      </c>
      <c r="G1017" s="197">
        <v>7437945</v>
      </c>
      <c r="H1017" s="197">
        <v>7437945</v>
      </c>
      <c r="I1017" s="197">
        <v>7355305.9699999997</v>
      </c>
      <c r="J1017" s="197">
        <f>(I1017/H1017)*100</f>
        <v>98.888953467658069</v>
      </c>
      <c r="K1017" s="34"/>
      <c r="L1017" s="40"/>
    </row>
    <row r="1018" spans="1:12" s="29" customFormat="1" ht="15.6" x14ac:dyDescent="0.3">
      <c r="A1018" s="198" t="s">
        <v>342</v>
      </c>
      <c r="B1018" s="198"/>
      <c r="C1018" s="198"/>
      <c r="D1018" s="198"/>
      <c r="E1018" s="198"/>
      <c r="F1018" s="199">
        <v>382000</v>
      </c>
      <c r="G1018" s="199">
        <v>381500</v>
      </c>
      <c r="H1018" s="199">
        <v>381500</v>
      </c>
      <c r="I1018" s="199">
        <v>372894.71999999997</v>
      </c>
      <c r="J1018" s="199">
        <f t="shared" ref="J1018:J1081" si="376">(I1018/H1018)*100</f>
        <v>97.74435648754914</v>
      </c>
      <c r="K1018" s="34"/>
      <c r="L1018" s="40"/>
    </row>
    <row r="1019" spans="1:12" s="29" customFormat="1" ht="13.8" x14ac:dyDescent="0.25">
      <c r="A1019" s="200" t="s">
        <v>343</v>
      </c>
      <c r="B1019" s="200"/>
      <c r="C1019" s="200"/>
      <c r="D1019" s="200"/>
      <c r="E1019" s="200"/>
      <c r="F1019" s="201">
        <v>382000</v>
      </c>
      <c r="G1019" s="201">
        <v>381500</v>
      </c>
      <c r="H1019" s="201">
        <v>381500</v>
      </c>
      <c r="I1019" s="201">
        <v>372894.71999999997</v>
      </c>
      <c r="J1019" s="201">
        <f t="shared" si="376"/>
        <v>97.74435648754914</v>
      </c>
      <c r="K1019" s="34"/>
      <c r="L1019" s="40"/>
    </row>
    <row r="1020" spans="1:12" s="29" customFormat="1" ht="13.8" x14ac:dyDescent="0.25">
      <c r="A1020" s="202" t="s">
        <v>344</v>
      </c>
      <c r="B1020" s="202"/>
      <c r="C1020" s="202"/>
      <c r="D1020" s="202"/>
      <c r="E1020" s="202"/>
      <c r="F1020" s="203">
        <v>365000</v>
      </c>
      <c r="G1020" s="203">
        <v>364500</v>
      </c>
      <c r="H1020" s="203">
        <v>364500</v>
      </c>
      <c r="I1020" s="203">
        <v>357284.65</v>
      </c>
      <c r="J1020" s="203">
        <f t="shared" si="376"/>
        <v>98.020480109739367</v>
      </c>
      <c r="K1020" s="34"/>
      <c r="L1020" s="40"/>
    </row>
    <row r="1021" spans="1:12" s="29" customFormat="1" ht="13.8" x14ac:dyDescent="0.25">
      <c r="A1021" s="30">
        <v>3</v>
      </c>
      <c r="B1021" s="30" t="s">
        <v>3</v>
      </c>
      <c r="C1021" s="30"/>
      <c r="D1021" s="30"/>
      <c r="E1021" s="30"/>
      <c r="F1021" s="37">
        <v>278800</v>
      </c>
      <c r="G1021" s="37">
        <v>278300</v>
      </c>
      <c r="H1021" s="37">
        <v>278300</v>
      </c>
      <c r="I1021" s="37">
        <v>273489.96000000002</v>
      </c>
      <c r="J1021" s="37">
        <f t="shared" si="376"/>
        <v>98.271634926338493</v>
      </c>
      <c r="K1021" s="34"/>
      <c r="L1021" s="40"/>
    </row>
    <row r="1022" spans="1:12" s="29" customFormat="1" ht="13.8" x14ac:dyDescent="0.25">
      <c r="A1022" s="30">
        <v>31</v>
      </c>
      <c r="B1022" s="30" t="s">
        <v>4</v>
      </c>
      <c r="C1022" s="30"/>
      <c r="D1022" s="30"/>
      <c r="E1022" s="30"/>
      <c r="F1022" s="37">
        <v>172500</v>
      </c>
      <c r="G1022" s="37">
        <v>172500</v>
      </c>
      <c r="H1022" s="37">
        <v>172500</v>
      </c>
      <c r="I1022" s="37">
        <v>171525.99</v>
      </c>
      <c r="J1022" s="37">
        <f t="shared" si="376"/>
        <v>99.435356521739124</v>
      </c>
      <c r="K1022" s="34"/>
      <c r="L1022" s="40"/>
    </row>
    <row r="1023" spans="1:12" s="29" customFormat="1" ht="13.8" x14ac:dyDescent="0.25">
      <c r="A1023" s="30">
        <v>311</v>
      </c>
      <c r="B1023" s="30" t="s">
        <v>347</v>
      </c>
      <c r="C1023" s="30"/>
      <c r="D1023" s="30"/>
      <c r="E1023" s="30"/>
      <c r="F1023" s="37">
        <v>147500</v>
      </c>
      <c r="G1023" s="37">
        <v>147500</v>
      </c>
      <c r="H1023" s="37">
        <v>147500</v>
      </c>
      <c r="I1023" s="37">
        <v>146850.92000000001</v>
      </c>
      <c r="J1023" s="37">
        <f t="shared" si="376"/>
        <v>99.559945762711877</v>
      </c>
      <c r="K1023" s="34"/>
      <c r="L1023" s="40"/>
    </row>
    <row r="1024" spans="1:12" s="29" customFormat="1" ht="13.8" x14ac:dyDescent="0.25">
      <c r="A1024" s="29">
        <v>3111</v>
      </c>
      <c r="B1024" s="29" t="s">
        <v>72</v>
      </c>
      <c r="F1024" s="38">
        <v>100500</v>
      </c>
      <c r="G1024" s="38"/>
      <c r="H1024" s="140">
        <v>100500</v>
      </c>
      <c r="I1024" s="140">
        <v>100411.76</v>
      </c>
      <c r="J1024" s="140">
        <f t="shared" si="376"/>
        <v>99.912199004975122</v>
      </c>
      <c r="K1024" s="34"/>
      <c r="L1024" s="40"/>
    </row>
    <row r="1025" spans="1:12" s="29" customFormat="1" ht="13.8" x14ac:dyDescent="0.25">
      <c r="A1025" s="29">
        <v>3111</v>
      </c>
      <c r="B1025" s="29" t="s">
        <v>5</v>
      </c>
      <c r="F1025" s="38">
        <v>17500</v>
      </c>
      <c r="G1025" s="38"/>
      <c r="H1025" s="140">
        <v>17500</v>
      </c>
      <c r="I1025" s="140">
        <v>17008.98</v>
      </c>
      <c r="J1025" s="140">
        <f t="shared" si="376"/>
        <v>97.194171428571423</v>
      </c>
      <c r="K1025" s="34"/>
      <c r="L1025" s="40"/>
    </row>
    <row r="1026" spans="1:12" s="29" customFormat="1" ht="13.8" x14ac:dyDescent="0.25">
      <c r="A1026" s="29">
        <v>3111</v>
      </c>
      <c r="B1026" s="29" t="s">
        <v>6</v>
      </c>
      <c r="F1026" s="38">
        <v>29500</v>
      </c>
      <c r="G1026" s="38"/>
      <c r="H1026" s="140">
        <v>29500</v>
      </c>
      <c r="I1026" s="140">
        <v>29430.18</v>
      </c>
      <c r="J1026" s="140">
        <f t="shared" si="376"/>
        <v>99.763322033898305</v>
      </c>
      <c r="K1026" s="34"/>
      <c r="L1026" s="40"/>
    </row>
    <row r="1027" spans="1:12" s="29" customFormat="1" ht="13.8" x14ac:dyDescent="0.25">
      <c r="A1027" s="30">
        <v>313</v>
      </c>
      <c r="B1027" s="30" t="s">
        <v>76</v>
      </c>
      <c r="C1027" s="30"/>
      <c r="D1027" s="30"/>
      <c r="E1027" s="30"/>
      <c r="F1027" s="37">
        <v>25000</v>
      </c>
      <c r="G1027" s="37">
        <v>25000</v>
      </c>
      <c r="H1027" s="37">
        <v>25000</v>
      </c>
      <c r="I1027" s="37">
        <v>24675.07</v>
      </c>
      <c r="J1027" s="37">
        <f t="shared" si="376"/>
        <v>98.700279999999992</v>
      </c>
      <c r="K1027" s="34"/>
      <c r="L1027" s="40"/>
    </row>
    <row r="1028" spans="1:12" s="29" customFormat="1" ht="13.8" x14ac:dyDescent="0.25">
      <c r="A1028" s="29">
        <v>3132</v>
      </c>
      <c r="B1028" s="29" t="s">
        <v>7</v>
      </c>
      <c r="F1028" s="44">
        <v>24500</v>
      </c>
      <c r="G1028" s="38"/>
      <c r="H1028" s="147">
        <v>24500</v>
      </c>
      <c r="I1028" s="147">
        <v>24466.76</v>
      </c>
      <c r="J1028" s="147">
        <f t="shared" si="376"/>
        <v>99.864326530612232</v>
      </c>
      <c r="K1028" s="34"/>
      <c r="L1028" s="40"/>
    </row>
    <row r="1029" spans="1:12" s="29" customFormat="1" ht="13.8" x14ac:dyDescent="0.25">
      <c r="A1029" s="28">
        <v>3133</v>
      </c>
      <c r="B1029" s="45" t="s">
        <v>348</v>
      </c>
      <c r="F1029" s="44">
        <v>500</v>
      </c>
      <c r="G1029" s="38"/>
      <c r="H1029" s="147">
        <v>500</v>
      </c>
      <c r="I1029" s="147">
        <v>208.31</v>
      </c>
      <c r="J1029" s="147">
        <f t="shared" si="376"/>
        <v>41.661999999999999</v>
      </c>
      <c r="K1029" s="34"/>
      <c r="L1029" s="40"/>
    </row>
    <row r="1030" spans="1:12" s="29" customFormat="1" ht="13.8" x14ac:dyDescent="0.25">
      <c r="A1030" s="26">
        <v>32</v>
      </c>
      <c r="B1030" s="26" t="s">
        <v>8</v>
      </c>
      <c r="C1030" s="30"/>
      <c r="D1030" s="30"/>
      <c r="E1030" s="30"/>
      <c r="F1030" s="43">
        <v>91300</v>
      </c>
      <c r="G1030" s="43">
        <v>91300</v>
      </c>
      <c r="H1030" s="43">
        <v>91300</v>
      </c>
      <c r="I1030" s="43">
        <v>89013.87</v>
      </c>
      <c r="J1030" s="43">
        <f t="shared" si="376"/>
        <v>97.49602409638554</v>
      </c>
      <c r="K1030" s="34"/>
      <c r="L1030" s="40"/>
    </row>
    <row r="1031" spans="1:12" s="29" customFormat="1" ht="13.8" x14ac:dyDescent="0.25">
      <c r="A1031" s="26">
        <v>321</v>
      </c>
      <c r="B1031" s="26" t="s">
        <v>77</v>
      </c>
      <c r="C1031" s="30"/>
      <c r="D1031" s="30"/>
      <c r="E1031" s="30"/>
      <c r="F1031" s="43">
        <v>6000</v>
      </c>
      <c r="G1031" s="43">
        <v>6000</v>
      </c>
      <c r="H1031" s="43">
        <v>6000</v>
      </c>
      <c r="I1031" s="43">
        <v>5018</v>
      </c>
      <c r="J1031" s="43">
        <f t="shared" si="376"/>
        <v>83.63333333333334</v>
      </c>
      <c r="K1031" s="34"/>
      <c r="L1031" s="40"/>
    </row>
    <row r="1032" spans="1:12" s="29" customFormat="1" ht="13.8" x14ac:dyDescent="0.25">
      <c r="A1032" s="28">
        <v>3211</v>
      </c>
      <c r="B1032" s="45" t="s">
        <v>17</v>
      </c>
      <c r="F1032" s="38">
        <v>6000</v>
      </c>
      <c r="G1032" s="38"/>
      <c r="H1032" s="147">
        <v>6000</v>
      </c>
      <c r="I1032" s="147">
        <v>5018</v>
      </c>
      <c r="J1032" s="147">
        <f t="shared" si="376"/>
        <v>83.63333333333334</v>
      </c>
      <c r="K1032" s="34"/>
      <c r="L1032" s="40"/>
    </row>
    <row r="1033" spans="1:12" s="29" customFormat="1" ht="13.8" x14ac:dyDescent="0.25">
      <c r="A1033" s="28">
        <v>3213</v>
      </c>
      <c r="B1033" s="45" t="s">
        <v>19</v>
      </c>
      <c r="F1033" s="44">
        <v>0</v>
      </c>
      <c r="G1033" s="38"/>
      <c r="H1033" s="147">
        <v>0</v>
      </c>
      <c r="I1033" s="147">
        <v>0</v>
      </c>
      <c r="J1033" s="147">
        <v>0</v>
      </c>
      <c r="K1033" s="34"/>
      <c r="L1033" s="40"/>
    </row>
    <row r="1034" spans="1:12" s="29" customFormat="1" ht="13.8" x14ac:dyDescent="0.25">
      <c r="A1034" s="26">
        <v>323</v>
      </c>
      <c r="B1034" s="26" t="s">
        <v>80</v>
      </c>
      <c r="C1034" s="30"/>
      <c r="D1034" s="30"/>
      <c r="E1034" s="30"/>
      <c r="F1034" s="37">
        <v>1500</v>
      </c>
      <c r="G1034" s="37">
        <v>1500</v>
      </c>
      <c r="H1034" s="37">
        <v>1500</v>
      </c>
      <c r="I1034" s="37">
        <v>1250</v>
      </c>
      <c r="J1034" s="37">
        <f t="shared" si="376"/>
        <v>83.333333333333343</v>
      </c>
      <c r="K1034" s="34"/>
      <c r="L1034" s="40"/>
    </row>
    <row r="1035" spans="1:12" s="29" customFormat="1" ht="13.8" x14ac:dyDescent="0.25">
      <c r="A1035" s="28">
        <v>3237</v>
      </c>
      <c r="B1035" s="45" t="s">
        <v>100</v>
      </c>
      <c r="F1035" s="38">
        <v>1500</v>
      </c>
      <c r="G1035" s="38"/>
      <c r="H1035" s="147">
        <v>1500</v>
      </c>
      <c r="I1035" s="147">
        <v>1250</v>
      </c>
      <c r="J1035" s="147">
        <f t="shared" si="376"/>
        <v>83.333333333333343</v>
      </c>
      <c r="K1035" s="34"/>
      <c r="L1035" s="40"/>
    </row>
    <row r="1036" spans="1:12" s="29" customFormat="1" ht="13.8" x14ac:dyDescent="0.25">
      <c r="A1036" s="26">
        <v>329</v>
      </c>
      <c r="B1036" s="26" t="s">
        <v>349</v>
      </c>
      <c r="C1036" s="30"/>
      <c r="D1036" s="30"/>
      <c r="E1036" s="30"/>
      <c r="F1036" s="43">
        <v>83800</v>
      </c>
      <c r="G1036" s="43">
        <v>83800</v>
      </c>
      <c r="H1036" s="43">
        <v>83800</v>
      </c>
      <c r="I1036" s="43">
        <v>82745.87</v>
      </c>
      <c r="J1036" s="43">
        <f t="shared" si="376"/>
        <v>98.742088305489247</v>
      </c>
      <c r="K1036" s="34"/>
      <c r="L1036" s="40"/>
    </row>
    <row r="1037" spans="1:12" s="29" customFormat="1" ht="13.8" x14ac:dyDescent="0.25">
      <c r="A1037" s="28">
        <v>3291</v>
      </c>
      <c r="B1037" s="45" t="s">
        <v>86</v>
      </c>
      <c r="F1037" s="38">
        <v>37000</v>
      </c>
      <c r="G1037" s="38"/>
      <c r="H1037" s="147">
        <v>37000</v>
      </c>
      <c r="I1037" s="147">
        <v>36665.279999999999</v>
      </c>
      <c r="J1037" s="147">
        <f t="shared" si="376"/>
        <v>99.09535135135134</v>
      </c>
      <c r="K1037" s="34"/>
      <c r="L1037" s="40"/>
    </row>
    <row r="1038" spans="1:12" s="29" customFormat="1" ht="13.8" x14ac:dyDescent="0.25">
      <c r="A1038" s="28">
        <v>3293</v>
      </c>
      <c r="B1038" s="29" t="s">
        <v>10</v>
      </c>
      <c r="F1038" s="38">
        <v>27000</v>
      </c>
      <c r="G1038" s="38"/>
      <c r="H1038" s="140">
        <v>27000</v>
      </c>
      <c r="I1038" s="140">
        <v>26985.91</v>
      </c>
      <c r="J1038" s="140">
        <f t="shared" si="376"/>
        <v>99.947814814814819</v>
      </c>
      <c r="K1038" s="34"/>
      <c r="L1038" s="40"/>
    </row>
    <row r="1039" spans="1:12" s="29" customFormat="1" ht="13.8" x14ac:dyDescent="0.25">
      <c r="A1039" s="28">
        <v>3293</v>
      </c>
      <c r="B1039" s="45" t="s">
        <v>283</v>
      </c>
      <c r="F1039" s="44">
        <v>5500</v>
      </c>
      <c r="G1039" s="38"/>
      <c r="H1039" s="140">
        <v>5500</v>
      </c>
      <c r="I1039" s="140">
        <v>5424</v>
      </c>
      <c r="J1039" s="140">
        <f t="shared" si="376"/>
        <v>98.61818181818181</v>
      </c>
      <c r="K1039" s="34"/>
      <c r="L1039" s="40"/>
    </row>
    <row r="1040" spans="1:12" s="29" customFormat="1" ht="13.8" x14ac:dyDescent="0.25">
      <c r="A1040" s="28">
        <v>3293</v>
      </c>
      <c r="B1040" s="29" t="s">
        <v>11</v>
      </c>
      <c r="F1040" s="44">
        <v>8000</v>
      </c>
      <c r="G1040" s="38"/>
      <c r="H1040" s="140">
        <v>8000</v>
      </c>
      <c r="I1040" s="140">
        <v>7958.96</v>
      </c>
      <c r="J1040" s="140">
        <f t="shared" si="376"/>
        <v>99.487000000000009</v>
      </c>
      <c r="K1040" s="34"/>
      <c r="L1040" s="40"/>
    </row>
    <row r="1041" spans="1:12" s="29" customFormat="1" ht="13.8" x14ac:dyDescent="0.25">
      <c r="A1041" s="28">
        <v>3293</v>
      </c>
      <c r="B1041" s="29" t="s">
        <v>12</v>
      </c>
      <c r="F1041" s="38">
        <v>6000</v>
      </c>
      <c r="G1041" s="38"/>
      <c r="H1041" s="140">
        <v>6000</v>
      </c>
      <c r="I1041" s="140">
        <v>5414.75</v>
      </c>
      <c r="J1041" s="140">
        <f t="shared" si="376"/>
        <v>90.245833333333337</v>
      </c>
      <c r="K1041" s="34"/>
      <c r="L1041" s="40"/>
    </row>
    <row r="1042" spans="1:12" s="29" customFormat="1" ht="13.8" x14ac:dyDescent="0.25">
      <c r="A1042" s="29">
        <v>3293</v>
      </c>
      <c r="B1042" s="29" t="s">
        <v>13</v>
      </c>
      <c r="F1042" s="44">
        <v>300</v>
      </c>
      <c r="G1042" s="38"/>
      <c r="H1042" s="140">
        <v>300</v>
      </c>
      <c r="I1042" s="140">
        <v>296.97000000000003</v>
      </c>
      <c r="J1042" s="140">
        <f t="shared" si="376"/>
        <v>98.990000000000009</v>
      </c>
      <c r="K1042" s="34"/>
      <c r="L1042" s="40"/>
    </row>
    <row r="1043" spans="1:12" s="29" customFormat="1" ht="13.8" x14ac:dyDescent="0.25">
      <c r="A1043" s="26">
        <v>38</v>
      </c>
      <c r="B1043" s="26" t="s">
        <v>350</v>
      </c>
      <c r="C1043" s="30"/>
      <c r="D1043" s="30"/>
      <c r="E1043" s="30"/>
      <c r="F1043" s="37">
        <v>15000</v>
      </c>
      <c r="G1043" s="37">
        <v>14500</v>
      </c>
      <c r="H1043" s="37">
        <v>14500</v>
      </c>
      <c r="I1043" s="37">
        <v>2750</v>
      </c>
      <c r="J1043" s="37">
        <f t="shared" si="376"/>
        <v>18.96551724137931</v>
      </c>
      <c r="K1043" s="34"/>
      <c r="L1043" s="40"/>
    </row>
    <row r="1044" spans="1:12" s="29" customFormat="1" ht="13.8" x14ac:dyDescent="0.25">
      <c r="A1044" s="26">
        <v>385</v>
      </c>
      <c r="B1044" s="26" t="s">
        <v>351</v>
      </c>
      <c r="C1044" s="30"/>
      <c r="D1044" s="30"/>
      <c r="E1044" s="30"/>
      <c r="F1044" s="37">
        <v>15000</v>
      </c>
      <c r="G1044" s="37">
        <v>14500</v>
      </c>
      <c r="H1044" s="37">
        <v>14500</v>
      </c>
      <c r="I1044" s="37">
        <v>2750</v>
      </c>
      <c r="J1044" s="37">
        <f t="shared" si="376"/>
        <v>18.96551724137931</v>
      </c>
      <c r="K1044" s="34"/>
      <c r="L1044" s="40"/>
    </row>
    <row r="1045" spans="1:12" s="29" customFormat="1" ht="13.8" x14ac:dyDescent="0.25">
      <c r="A1045" s="28">
        <v>3851</v>
      </c>
      <c r="B1045" s="146" t="s">
        <v>352</v>
      </c>
      <c r="F1045" s="38">
        <v>15000</v>
      </c>
      <c r="G1045" s="38"/>
      <c r="H1045" s="140">
        <v>14500</v>
      </c>
      <c r="I1045" s="140">
        <v>12950</v>
      </c>
      <c r="J1045" s="140">
        <f t="shared" si="376"/>
        <v>89.310344827586206</v>
      </c>
      <c r="K1045" s="34"/>
      <c r="L1045" s="40"/>
    </row>
    <row r="1046" spans="1:12" s="29" customFormat="1" ht="13.8" x14ac:dyDescent="0.25">
      <c r="F1046" s="38"/>
      <c r="G1046" s="38"/>
      <c r="H1046" s="140"/>
      <c r="I1046" s="140"/>
      <c r="J1046" s="140"/>
      <c r="K1046" s="34"/>
      <c r="L1046" s="40"/>
    </row>
    <row r="1047" spans="1:12" s="29" customFormat="1" ht="13.8" x14ac:dyDescent="0.25">
      <c r="A1047" s="26">
        <v>32</v>
      </c>
      <c r="B1047" s="26" t="s">
        <v>8</v>
      </c>
      <c r="C1047" s="30"/>
      <c r="D1047" s="30"/>
      <c r="E1047" s="30"/>
      <c r="F1047" s="37">
        <v>40000</v>
      </c>
      <c r="G1047" s="37">
        <v>40000</v>
      </c>
      <c r="H1047" s="37">
        <v>40000</v>
      </c>
      <c r="I1047" s="37">
        <v>38410.74</v>
      </c>
      <c r="J1047" s="37">
        <f t="shared" si="376"/>
        <v>96.026849999999996</v>
      </c>
      <c r="K1047" s="34"/>
      <c r="L1047" s="40"/>
    </row>
    <row r="1048" spans="1:12" s="29" customFormat="1" ht="13.8" x14ac:dyDescent="0.25">
      <c r="A1048" s="30">
        <v>329</v>
      </c>
      <c r="B1048" s="30" t="s">
        <v>145</v>
      </c>
      <c r="C1048" s="30"/>
      <c r="D1048" s="30"/>
      <c r="E1048" s="30"/>
      <c r="F1048" s="37">
        <v>40000</v>
      </c>
      <c r="G1048" s="37">
        <v>40000</v>
      </c>
      <c r="H1048" s="37">
        <v>40000</v>
      </c>
      <c r="I1048" s="37">
        <v>38410.74</v>
      </c>
      <c r="J1048" s="37">
        <f t="shared" si="376"/>
        <v>96.026849999999996</v>
      </c>
      <c r="K1048" s="34"/>
      <c r="L1048" s="40"/>
    </row>
    <row r="1049" spans="1:12" s="29" customFormat="1" ht="13.8" x14ac:dyDescent="0.25">
      <c r="A1049" s="29">
        <v>3291</v>
      </c>
      <c r="B1049" s="29" t="s">
        <v>9</v>
      </c>
      <c r="F1049" s="38">
        <v>39000</v>
      </c>
      <c r="G1049" s="38"/>
      <c r="H1049" s="140">
        <v>39000</v>
      </c>
      <c r="I1049" s="140">
        <v>38115.279999999999</v>
      </c>
      <c r="J1049" s="140">
        <f t="shared" si="376"/>
        <v>97.731487179487175</v>
      </c>
      <c r="K1049" s="34"/>
      <c r="L1049" s="40"/>
    </row>
    <row r="1050" spans="1:12" s="29" customFormat="1" ht="13.8" x14ac:dyDescent="0.25">
      <c r="A1050" s="146">
        <v>3291</v>
      </c>
      <c r="B1050" s="146" t="s">
        <v>353</v>
      </c>
      <c r="C1050" s="141"/>
      <c r="D1050" s="141"/>
      <c r="E1050" s="141"/>
      <c r="F1050" s="140">
        <v>1000</v>
      </c>
      <c r="G1050" s="140"/>
      <c r="H1050" s="140">
        <v>1000</v>
      </c>
      <c r="I1050" s="140">
        <v>295.45999999999998</v>
      </c>
      <c r="J1050" s="140">
        <f t="shared" si="376"/>
        <v>29.545999999999999</v>
      </c>
      <c r="K1050" s="34"/>
      <c r="L1050" s="40"/>
    </row>
    <row r="1051" spans="1:12" s="29" customFormat="1" ht="13.8" x14ac:dyDescent="0.25">
      <c r="A1051" s="26">
        <v>38</v>
      </c>
      <c r="B1051" s="26" t="s">
        <v>350</v>
      </c>
      <c r="F1051" s="37">
        <v>11200</v>
      </c>
      <c r="G1051" s="37">
        <v>11200</v>
      </c>
      <c r="H1051" s="37">
        <v>11200</v>
      </c>
      <c r="I1051" s="37">
        <v>11200</v>
      </c>
      <c r="J1051" s="37">
        <f t="shared" si="376"/>
        <v>100</v>
      </c>
      <c r="K1051" s="34"/>
      <c r="L1051" s="40"/>
    </row>
    <row r="1052" spans="1:12" s="29" customFormat="1" ht="13.8" x14ac:dyDescent="0.25">
      <c r="A1052" s="26">
        <v>381</v>
      </c>
      <c r="B1052" s="26" t="s">
        <v>83</v>
      </c>
      <c r="F1052" s="37">
        <v>11200</v>
      </c>
      <c r="G1052" s="37">
        <v>11200</v>
      </c>
      <c r="H1052" s="37">
        <v>11200</v>
      </c>
      <c r="I1052" s="37">
        <v>11200</v>
      </c>
      <c r="J1052" s="37">
        <f t="shared" si="376"/>
        <v>100</v>
      </c>
      <c r="K1052" s="34"/>
      <c r="L1052" s="40"/>
    </row>
    <row r="1053" spans="1:12" s="29" customFormat="1" ht="13.8" x14ac:dyDescent="0.25">
      <c r="A1053" s="146">
        <v>3811</v>
      </c>
      <c r="B1053" s="141" t="s">
        <v>131</v>
      </c>
      <c r="C1053" s="141"/>
      <c r="D1053" s="141"/>
      <c r="E1053" s="141"/>
      <c r="F1053" s="140">
        <v>0</v>
      </c>
      <c r="G1053" s="140"/>
      <c r="H1053" s="38">
        <v>0</v>
      </c>
      <c r="I1053" s="38">
        <v>0</v>
      </c>
      <c r="J1053" s="38">
        <v>0</v>
      </c>
      <c r="K1053" s="34"/>
      <c r="L1053" s="40"/>
    </row>
    <row r="1054" spans="1:12" s="29" customFormat="1" ht="13.8" x14ac:dyDescent="0.25">
      <c r="A1054" s="146">
        <v>3811</v>
      </c>
      <c r="B1054" s="146" t="s">
        <v>132</v>
      </c>
      <c r="C1054" s="141"/>
      <c r="D1054" s="141"/>
      <c r="E1054" s="141"/>
      <c r="F1054" s="140">
        <v>11200</v>
      </c>
      <c r="G1054" s="140"/>
      <c r="H1054" s="38">
        <v>11200</v>
      </c>
      <c r="I1054" s="38">
        <v>11200</v>
      </c>
      <c r="J1054" s="38">
        <f t="shared" si="376"/>
        <v>100</v>
      </c>
      <c r="K1054" s="34"/>
      <c r="L1054" s="40"/>
    </row>
    <row r="1055" spans="1:12" s="29" customFormat="1" ht="13.8" x14ac:dyDescent="0.25">
      <c r="B1055" s="141"/>
      <c r="F1055" s="38"/>
      <c r="G1055" s="38"/>
      <c r="H1055" s="140"/>
      <c r="I1055" s="140"/>
      <c r="J1055" s="140"/>
      <c r="K1055" s="34"/>
      <c r="L1055" s="40"/>
    </row>
    <row r="1056" spans="1:12" s="29" customFormat="1" ht="13.8" x14ac:dyDescent="0.25">
      <c r="A1056" s="30">
        <v>329</v>
      </c>
      <c r="B1056" s="30" t="s">
        <v>349</v>
      </c>
      <c r="C1056" s="30"/>
      <c r="D1056" s="30"/>
      <c r="E1056" s="30"/>
      <c r="F1056" s="37">
        <v>35000</v>
      </c>
      <c r="G1056" s="37">
        <v>35000</v>
      </c>
      <c r="H1056" s="37">
        <v>35000</v>
      </c>
      <c r="I1056" s="37">
        <v>34184.050000000003</v>
      </c>
      <c r="J1056" s="37">
        <f t="shared" si="376"/>
        <v>97.668714285714302</v>
      </c>
      <c r="K1056" s="34"/>
      <c r="L1056" s="40"/>
    </row>
    <row r="1057" spans="1:12" s="29" customFormat="1" ht="13.8" x14ac:dyDescent="0.25">
      <c r="A1057" s="29">
        <v>3291</v>
      </c>
      <c r="B1057" s="141" t="s">
        <v>356</v>
      </c>
      <c r="F1057" s="38">
        <v>35000</v>
      </c>
      <c r="G1057" s="38"/>
      <c r="H1057" s="140">
        <v>35000</v>
      </c>
      <c r="I1057" s="140">
        <v>34184.050000000003</v>
      </c>
      <c r="J1057" s="140">
        <f t="shared" si="376"/>
        <v>97.668714285714302</v>
      </c>
      <c r="K1057" s="34"/>
      <c r="L1057" s="40"/>
    </row>
    <row r="1058" spans="1:12" s="29" customFormat="1" ht="13.8" x14ac:dyDescent="0.25">
      <c r="F1058" s="38"/>
      <c r="G1058" s="38"/>
      <c r="H1058" s="140"/>
      <c r="I1058" s="140"/>
      <c r="J1058" s="140"/>
      <c r="K1058" s="34"/>
      <c r="L1058" s="40"/>
    </row>
    <row r="1059" spans="1:12" s="29" customFormat="1" ht="13.8" x14ac:dyDescent="0.25">
      <c r="A1059" s="30">
        <v>3</v>
      </c>
      <c r="B1059" s="30" t="s">
        <v>3</v>
      </c>
      <c r="C1059" s="30"/>
      <c r="D1059" s="30"/>
      <c r="E1059" s="30"/>
      <c r="F1059" s="37">
        <v>17000</v>
      </c>
      <c r="G1059" s="37">
        <v>17000</v>
      </c>
      <c r="H1059" s="37">
        <v>17000</v>
      </c>
      <c r="I1059" s="37">
        <v>3047</v>
      </c>
      <c r="J1059" s="37">
        <f t="shared" si="376"/>
        <v>17.923529411764704</v>
      </c>
      <c r="K1059" s="34"/>
      <c r="L1059" s="40"/>
    </row>
    <row r="1060" spans="1:12" s="29" customFormat="1" ht="13.8" x14ac:dyDescent="0.25">
      <c r="A1060" s="30">
        <v>32</v>
      </c>
      <c r="B1060" s="30" t="s">
        <v>8</v>
      </c>
      <c r="C1060" s="30"/>
      <c r="D1060" s="30"/>
      <c r="E1060" s="30"/>
      <c r="F1060" s="37">
        <v>17000</v>
      </c>
      <c r="G1060" s="37">
        <v>17000</v>
      </c>
      <c r="H1060" s="37">
        <v>17000</v>
      </c>
      <c r="I1060" s="37">
        <v>3047</v>
      </c>
      <c r="J1060" s="37">
        <f t="shared" si="376"/>
        <v>17.923529411764704</v>
      </c>
      <c r="K1060" s="34"/>
      <c r="L1060" s="40"/>
    </row>
    <row r="1061" spans="1:12" s="29" customFormat="1" ht="13.8" x14ac:dyDescent="0.25">
      <c r="A1061" s="30">
        <v>323</v>
      </c>
      <c r="B1061" s="30" t="s">
        <v>80</v>
      </c>
      <c r="C1061" s="30"/>
      <c r="D1061" s="30"/>
      <c r="E1061" s="30"/>
      <c r="F1061" s="37">
        <v>17000</v>
      </c>
      <c r="G1061" s="37">
        <v>17000</v>
      </c>
      <c r="H1061" s="37">
        <v>17000</v>
      </c>
      <c r="I1061" s="37">
        <v>3047</v>
      </c>
      <c r="J1061" s="37">
        <f t="shared" si="376"/>
        <v>17.923529411764704</v>
      </c>
      <c r="K1061" s="34"/>
      <c r="L1061" s="40"/>
    </row>
    <row r="1062" spans="1:12" s="29" customFormat="1" ht="13.8" x14ac:dyDescent="0.25">
      <c r="A1062" s="29">
        <v>3232</v>
      </c>
      <c r="B1062" s="29" t="s">
        <v>15</v>
      </c>
      <c r="F1062" s="38">
        <v>4000</v>
      </c>
      <c r="G1062" s="38"/>
      <c r="H1062" s="38">
        <v>4000</v>
      </c>
      <c r="I1062" s="38">
        <v>3047</v>
      </c>
      <c r="J1062" s="38">
        <f t="shared" si="376"/>
        <v>76.174999999999997</v>
      </c>
      <c r="K1062" s="34"/>
      <c r="L1062" s="40"/>
    </row>
    <row r="1063" spans="1:12" s="29" customFormat="1" ht="13.8" x14ac:dyDescent="0.25">
      <c r="A1063" s="30">
        <v>329</v>
      </c>
      <c r="B1063" s="30" t="s">
        <v>145</v>
      </c>
      <c r="C1063" s="30"/>
      <c r="D1063" s="30"/>
      <c r="E1063" s="30"/>
      <c r="F1063" s="37">
        <v>13000</v>
      </c>
      <c r="G1063" s="37">
        <v>13000</v>
      </c>
      <c r="H1063" s="37">
        <v>13000</v>
      </c>
      <c r="I1063" s="37">
        <v>12563.07</v>
      </c>
      <c r="J1063" s="37">
        <f t="shared" si="376"/>
        <v>96.638999999999996</v>
      </c>
      <c r="K1063" s="34"/>
      <c r="L1063" s="40"/>
    </row>
    <row r="1064" spans="1:12" s="29" customFormat="1" ht="13.8" x14ac:dyDescent="0.25">
      <c r="A1064" s="29">
        <v>3291</v>
      </c>
      <c r="B1064" s="29" t="s">
        <v>73</v>
      </c>
      <c r="F1064" s="38">
        <v>4000</v>
      </c>
      <c r="G1064" s="38"/>
      <c r="H1064" s="38">
        <v>4000</v>
      </c>
      <c r="I1064" s="38">
        <v>3929.16</v>
      </c>
      <c r="J1064" s="38">
        <f t="shared" si="376"/>
        <v>98.228999999999999</v>
      </c>
      <c r="K1064" s="34"/>
      <c r="L1064" s="40"/>
    </row>
    <row r="1065" spans="1:12" s="29" customFormat="1" ht="13.8" x14ac:dyDescent="0.25">
      <c r="A1065" s="146">
        <v>3291</v>
      </c>
      <c r="B1065" s="146" t="s">
        <v>361</v>
      </c>
      <c r="C1065" s="141"/>
      <c r="D1065" s="141"/>
      <c r="E1065" s="141"/>
      <c r="F1065" s="140">
        <v>9000</v>
      </c>
      <c r="G1065" s="140"/>
      <c r="H1065" s="140">
        <v>9000</v>
      </c>
      <c r="I1065" s="140">
        <v>8633.91</v>
      </c>
      <c r="J1065" s="140">
        <f t="shared" si="376"/>
        <v>95.932333333333332</v>
      </c>
      <c r="K1065" s="34"/>
      <c r="L1065" s="40"/>
    </row>
    <row r="1066" spans="1:12" s="29" customFormat="1" ht="13.8" x14ac:dyDescent="0.25">
      <c r="F1066" s="38"/>
      <c r="G1066" s="35"/>
      <c r="H1066" s="38"/>
      <c r="I1066" s="38"/>
      <c r="J1066" s="38"/>
      <c r="K1066" s="34"/>
      <c r="L1066" s="40"/>
    </row>
    <row r="1067" spans="1:12" s="29" customFormat="1" ht="15.6" x14ac:dyDescent="0.3">
      <c r="A1067" s="198" t="s">
        <v>362</v>
      </c>
      <c r="B1067" s="198"/>
      <c r="C1067" s="198"/>
      <c r="D1067" s="198"/>
      <c r="E1067" s="198"/>
      <c r="F1067" s="223">
        <v>7055945</v>
      </c>
      <c r="G1067" s="223">
        <v>7056445</v>
      </c>
      <c r="H1067" s="223">
        <v>7056445</v>
      </c>
      <c r="I1067" s="223">
        <v>6982411.25</v>
      </c>
      <c r="J1067" s="223">
        <f t="shared" si="376"/>
        <v>98.950835016782534</v>
      </c>
      <c r="K1067" s="34"/>
      <c r="L1067" s="40"/>
    </row>
    <row r="1068" spans="1:12" s="29" customFormat="1" ht="13.8" x14ac:dyDescent="0.25">
      <c r="A1068" s="200" t="s">
        <v>363</v>
      </c>
      <c r="B1068" s="200"/>
      <c r="C1068" s="200"/>
      <c r="D1068" s="200"/>
      <c r="E1068" s="200"/>
      <c r="F1068" s="201">
        <v>1113700</v>
      </c>
      <c r="G1068" s="201">
        <v>1113700</v>
      </c>
      <c r="H1068" s="201">
        <v>1113700</v>
      </c>
      <c r="I1068" s="201">
        <v>1086922.6100000001</v>
      </c>
      <c r="J1068" s="201">
        <f t="shared" si="376"/>
        <v>97.595637065637078</v>
      </c>
      <c r="K1068" s="34"/>
      <c r="L1068" s="40"/>
    </row>
    <row r="1069" spans="1:12" s="29" customFormat="1" ht="13.8" x14ac:dyDescent="0.25">
      <c r="A1069" s="202" t="s">
        <v>736</v>
      </c>
      <c r="B1069" s="202"/>
      <c r="C1069" s="202"/>
      <c r="D1069" s="202"/>
      <c r="E1069" s="202"/>
      <c r="F1069" s="203">
        <v>1063100</v>
      </c>
      <c r="G1069" s="203">
        <v>1063100</v>
      </c>
      <c r="H1069" s="203">
        <v>1063100</v>
      </c>
      <c r="I1069" s="203">
        <v>1037005.78</v>
      </c>
      <c r="J1069" s="203">
        <f t="shared" si="376"/>
        <v>97.545459505220592</v>
      </c>
      <c r="K1069" s="34"/>
      <c r="L1069" s="40"/>
    </row>
    <row r="1070" spans="1:12" s="29" customFormat="1" ht="13.8" x14ac:dyDescent="0.25">
      <c r="F1070" s="38"/>
      <c r="G1070" s="38"/>
      <c r="H1070" s="38"/>
      <c r="I1070" s="38"/>
      <c r="J1070" s="38"/>
      <c r="K1070" s="34"/>
      <c r="L1070" s="40"/>
    </row>
    <row r="1071" spans="1:12" s="29" customFormat="1" ht="13.8" x14ac:dyDescent="0.25">
      <c r="A1071" s="30">
        <v>3</v>
      </c>
      <c r="B1071" s="30" t="s">
        <v>3</v>
      </c>
      <c r="C1071" s="30"/>
      <c r="D1071" s="30"/>
      <c r="E1071" s="30"/>
      <c r="F1071" s="37">
        <v>1012100</v>
      </c>
      <c r="G1071" s="37">
        <v>1012100</v>
      </c>
      <c r="H1071" s="37">
        <v>1012100</v>
      </c>
      <c r="I1071" s="37">
        <v>992702.25</v>
      </c>
      <c r="J1071" s="37">
        <f t="shared" si="376"/>
        <v>98.083415670388291</v>
      </c>
      <c r="K1071" s="34"/>
      <c r="L1071" s="40"/>
    </row>
    <row r="1072" spans="1:12" s="29" customFormat="1" ht="13.8" x14ac:dyDescent="0.25">
      <c r="A1072" s="30">
        <v>31</v>
      </c>
      <c r="B1072" s="30" t="s">
        <v>4</v>
      </c>
      <c r="C1072" s="30"/>
      <c r="D1072" s="30"/>
      <c r="E1072" s="30"/>
      <c r="F1072" s="37">
        <v>568600</v>
      </c>
      <c r="G1072" s="37">
        <v>568600</v>
      </c>
      <c r="H1072" s="37">
        <v>568600</v>
      </c>
      <c r="I1072" s="37">
        <v>567236</v>
      </c>
      <c r="J1072" s="37">
        <f t="shared" si="376"/>
        <v>99.760112557157925</v>
      </c>
      <c r="K1072" s="34"/>
      <c r="L1072" s="40"/>
    </row>
    <row r="1073" spans="1:12" s="29" customFormat="1" ht="13.8" x14ac:dyDescent="0.25">
      <c r="A1073" s="30">
        <v>311</v>
      </c>
      <c r="B1073" s="30" t="s">
        <v>99</v>
      </c>
      <c r="C1073" s="30"/>
      <c r="D1073" s="30"/>
      <c r="E1073" s="30"/>
      <c r="F1073" s="37">
        <v>481500</v>
      </c>
      <c r="G1073" s="37">
        <v>481500</v>
      </c>
      <c r="H1073" s="37">
        <v>481500</v>
      </c>
      <c r="I1073" s="37">
        <v>480241.69</v>
      </c>
      <c r="J1073" s="37">
        <f t="shared" si="376"/>
        <v>99.738668743509862</v>
      </c>
      <c r="K1073" s="34"/>
      <c r="L1073" s="40"/>
    </row>
    <row r="1074" spans="1:12" s="29" customFormat="1" ht="13.8" x14ac:dyDescent="0.25">
      <c r="A1074" s="29">
        <v>3111</v>
      </c>
      <c r="B1074" s="29" t="s">
        <v>16</v>
      </c>
      <c r="F1074" s="38">
        <v>359000</v>
      </c>
      <c r="G1074" s="38"/>
      <c r="H1074" s="38">
        <v>359000</v>
      </c>
      <c r="I1074" s="38">
        <v>358156.28</v>
      </c>
      <c r="J1074" s="38">
        <f t="shared" si="376"/>
        <v>99.76498050139277</v>
      </c>
      <c r="K1074" s="34"/>
      <c r="L1074" s="40"/>
    </row>
    <row r="1075" spans="1:12" s="29" customFormat="1" ht="13.8" x14ac:dyDescent="0.25">
      <c r="A1075" s="29">
        <v>3111</v>
      </c>
      <c r="B1075" s="29" t="s">
        <v>6</v>
      </c>
      <c r="F1075" s="38">
        <v>97000</v>
      </c>
      <c r="G1075" s="38"/>
      <c r="H1075" s="38">
        <v>97000</v>
      </c>
      <c r="I1075" s="38">
        <v>96766.86</v>
      </c>
      <c r="J1075" s="38">
        <f t="shared" si="376"/>
        <v>99.759649484536084</v>
      </c>
      <c r="K1075" s="34"/>
      <c r="L1075" s="40"/>
    </row>
    <row r="1076" spans="1:12" s="29" customFormat="1" ht="13.8" x14ac:dyDescent="0.25">
      <c r="A1076" s="29">
        <v>3111</v>
      </c>
      <c r="B1076" s="29" t="s">
        <v>5</v>
      </c>
      <c r="F1076" s="38">
        <v>25500</v>
      </c>
      <c r="G1076" s="38"/>
      <c r="H1076" s="38">
        <v>25500</v>
      </c>
      <c r="I1076" s="38">
        <v>25318.55</v>
      </c>
      <c r="J1076" s="38">
        <f t="shared" si="376"/>
        <v>99.288431372549013</v>
      </c>
      <c r="K1076" s="34"/>
      <c r="L1076" s="40"/>
    </row>
    <row r="1077" spans="1:12" s="29" customFormat="1" ht="13.8" x14ac:dyDescent="0.25">
      <c r="A1077" s="30">
        <v>312</v>
      </c>
      <c r="B1077" s="30" t="s">
        <v>101</v>
      </c>
      <c r="C1077" s="30"/>
      <c r="D1077" s="30"/>
      <c r="E1077" s="30"/>
      <c r="F1077" s="37"/>
      <c r="G1077" s="37"/>
      <c r="H1077" s="38"/>
      <c r="I1077" s="38"/>
      <c r="J1077" s="38"/>
      <c r="K1077" s="34"/>
      <c r="L1077" s="40"/>
    </row>
    <row r="1078" spans="1:12" s="29" customFormat="1" ht="13.8" x14ac:dyDescent="0.25">
      <c r="A1078" s="29">
        <v>3121</v>
      </c>
      <c r="B1078" s="141" t="s">
        <v>102</v>
      </c>
      <c r="F1078" s="38"/>
      <c r="G1078" s="38"/>
      <c r="H1078" s="38"/>
      <c r="I1078" s="38"/>
      <c r="J1078" s="38"/>
      <c r="K1078" s="34"/>
      <c r="L1078" s="40"/>
    </row>
    <row r="1079" spans="1:12" s="29" customFormat="1" ht="13.8" x14ac:dyDescent="0.25">
      <c r="A1079" s="26">
        <v>312</v>
      </c>
      <c r="B1079" s="26" t="s">
        <v>101</v>
      </c>
      <c r="C1079" s="30"/>
      <c r="D1079" s="30"/>
      <c r="E1079" s="30"/>
      <c r="F1079" s="37">
        <v>27000</v>
      </c>
      <c r="G1079" s="37">
        <v>27000</v>
      </c>
      <c r="H1079" s="37">
        <v>27000</v>
      </c>
      <c r="I1079" s="37">
        <v>27000</v>
      </c>
      <c r="J1079" s="37">
        <f t="shared" si="376"/>
        <v>100</v>
      </c>
      <c r="K1079" s="34"/>
      <c r="L1079" s="40"/>
    </row>
    <row r="1080" spans="1:12" s="29" customFormat="1" ht="13.8" x14ac:dyDescent="0.25">
      <c r="A1080" s="28">
        <v>3121</v>
      </c>
      <c r="B1080" s="146" t="s">
        <v>366</v>
      </c>
      <c r="F1080" s="38">
        <v>27000</v>
      </c>
      <c r="G1080" s="38"/>
      <c r="H1080" s="38">
        <v>27000</v>
      </c>
      <c r="I1080" s="38">
        <v>27000</v>
      </c>
      <c r="J1080" s="38">
        <f t="shared" si="376"/>
        <v>100</v>
      </c>
      <c r="K1080" s="34"/>
      <c r="L1080" s="40"/>
    </row>
    <row r="1081" spans="1:12" s="29" customFormat="1" ht="13.8" x14ac:dyDescent="0.25">
      <c r="A1081" s="30">
        <v>313</v>
      </c>
      <c r="B1081" s="30" t="s">
        <v>76</v>
      </c>
      <c r="C1081" s="30"/>
      <c r="D1081" s="30"/>
      <c r="E1081" s="30"/>
      <c r="F1081" s="37">
        <v>60100</v>
      </c>
      <c r="G1081" s="37">
        <v>60100</v>
      </c>
      <c r="H1081" s="37">
        <v>60100</v>
      </c>
      <c r="I1081" s="37">
        <v>59994.31</v>
      </c>
      <c r="J1081" s="37">
        <f t="shared" si="376"/>
        <v>99.824143094841915</v>
      </c>
      <c r="K1081" s="34"/>
      <c r="L1081" s="40"/>
    </row>
    <row r="1082" spans="1:12" s="29" customFormat="1" ht="13.8" x14ac:dyDescent="0.25">
      <c r="A1082" s="29">
        <v>3132</v>
      </c>
      <c r="B1082" s="29" t="s">
        <v>7</v>
      </c>
      <c r="F1082" s="38">
        <v>59500</v>
      </c>
      <c r="G1082" s="37"/>
      <c r="H1082" s="38">
        <v>59500</v>
      </c>
      <c r="I1082" s="38">
        <v>59482.2</v>
      </c>
      <c r="J1082" s="38">
        <f t="shared" ref="J1082:J1145" si="377">(I1082/H1082)*100</f>
        <v>99.970084033613432</v>
      </c>
      <c r="K1082" s="34"/>
      <c r="L1082" s="40"/>
    </row>
    <row r="1083" spans="1:12" s="29" customFormat="1" ht="13.8" x14ac:dyDescent="0.25">
      <c r="A1083" s="28">
        <v>3133</v>
      </c>
      <c r="B1083" s="45" t="s">
        <v>348</v>
      </c>
      <c r="F1083" s="38">
        <v>600</v>
      </c>
      <c r="G1083" s="38"/>
      <c r="H1083" s="38">
        <v>600</v>
      </c>
      <c r="I1083" s="38">
        <v>512.11</v>
      </c>
      <c r="J1083" s="38">
        <f t="shared" si="377"/>
        <v>85.351666666666674</v>
      </c>
      <c r="K1083" s="34"/>
      <c r="L1083" s="40"/>
    </row>
    <row r="1084" spans="1:12" s="29" customFormat="1" ht="13.8" x14ac:dyDescent="0.25">
      <c r="A1084" s="30">
        <v>32</v>
      </c>
      <c r="B1084" s="30" t="s">
        <v>8</v>
      </c>
      <c r="C1084" s="30"/>
      <c r="D1084" s="30"/>
      <c r="E1084" s="30"/>
      <c r="F1084" s="37">
        <v>443500</v>
      </c>
      <c r="G1084" s="37">
        <v>443500</v>
      </c>
      <c r="H1084" s="37">
        <v>443500</v>
      </c>
      <c r="I1084" s="37">
        <v>425466.25</v>
      </c>
      <c r="J1084" s="37">
        <f t="shared" si="377"/>
        <v>95.933765501691099</v>
      </c>
      <c r="K1084" s="34"/>
      <c r="L1084" s="40"/>
    </row>
    <row r="1085" spans="1:12" s="29" customFormat="1" ht="13.8" x14ac:dyDescent="0.25">
      <c r="A1085" s="30">
        <v>321</v>
      </c>
      <c r="B1085" s="30" t="s">
        <v>77</v>
      </c>
      <c r="C1085" s="30"/>
      <c r="D1085" s="30"/>
      <c r="E1085" s="30"/>
      <c r="F1085" s="37">
        <v>46500</v>
      </c>
      <c r="G1085" s="37">
        <v>46500</v>
      </c>
      <c r="H1085" s="37">
        <v>46500</v>
      </c>
      <c r="I1085" s="37">
        <v>45711.9</v>
      </c>
      <c r="J1085" s="37">
        <f t="shared" si="377"/>
        <v>98.305161290322587</v>
      </c>
      <c r="K1085" s="34"/>
      <c r="L1085" s="40"/>
    </row>
    <row r="1086" spans="1:12" s="29" customFormat="1" ht="13.8" x14ac:dyDescent="0.25">
      <c r="A1086" s="29">
        <v>3211</v>
      </c>
      <c r="B1086" s="29" t="s">
        <v>17</v>
      </c>
      <c r="F1086" s="38">
        <v>13000</v>
      </c>
      <c r="G1086" s="37"/>
      <c r="H1086" s="38">
        <v>13000</v>
      </c>
      <c r="I1086" s="38">
        <v>12732.4</v>
      </c>
      <c r="J1086" s="38">
        <f t="shared" si="377"/>
        <v>97.941538461538457</v>
      </c>
      <c r="K1086" s="34"/>
      <c r="L1086" s="40"/>
    </row>
    <row r="1087" spans="1:12" s="29" customFormat="1" ht="13.8" x14ac:dyDescent="0.25">
      <c r="A1087" s="29">
        <v>3212</v>
      </c>
      <c r="B1087" s="29" t="s">
        <v>18</v>
      </c>
      <c r="F1087" s="44">
        <v>26000</v>
      </c>
      <c r="G1087" s="38"/>
      <c r="H1087" s="38">
        <v>26000</v>
      </c>
      <c r="I1087" s="38">
        <v>25542</v>
      </c>
      <c r="J1087" s="38">
        <f t="shared" si="377"/>
        <v>98.238461538461536</v>
      </c>
      <c r="K1087" s="34"/>
      <c r="L1087" s="40"/>
    </row>
    <row r="1088" spans="1:12" s="29" customFormat="1" ht="13.8" x14ac:dyDescent="0.25">
      <c r="A1088" s="29">
        <v>3213</v>
      </c>
      <c r="B1088" s="29" t="s">
        <v>19</v>
      </c>
      <c r="F1088" s="44">
        <v>7500</v>
      </c>
      <c r="G1088" s="38"/>
      <c r="H1088" s="38">
        <v>7500</v>
      </c>
      <c r="I1088" s="38">
        <v>7437.5</v>
      </c>
      <c r="J1088" s="38">
        <f t="shared" si="377"/>
        <v>99.166666666666671</v>
      </c>
      <c r="K1088" s="34"/>
      <c r="L1088" s="40"/>
    </row>
    <row r="1089" spans="1:12" s="29" customFormat="1" ht="13.8" x14ac:dyDescent="0.25">
      <c r="A1089" s="30">
        <v>322</v>
      </c>
      <c r="B1089" s="30" t="s">
        <v>78</v>
      </c>
      <c r="C1089" s="30"/>
      <c r="D1089" s="30"/>
      <c r="E1089" s="30"/>
      <c r="F1089" s="37">
        <v>157200</v>
      </c>
      <c r="G1089" s="37">
        <v>157200</v>
      </c>
      <c r="H1089" s="37">
        <v>157200</v>
      </c>
      <c r="I1089" s="37">
        <v>150044.62</v>
      </c>
      <c r="J1089" s="37">
        <f t="shared" si="377"/>
        <v>95.448231552162838</v>
      </c>
      <c r="K1089" s="34"/>
      <c r="L1089" s="40"/>
    </row>
    <row r="1090" spans="1:12" s="29" customFormat="1" ht="13.8" x14ac:dyDescent="0.25">
      <c r="A1090" s="29">
        <v>3221</v>
      </c>
      <c r="B1090" s="29" t="s">
        <v>20</v>
      </c>
      <c r="F1090" s="44">
        <v>6000</v>
      </c>
      <c r="G1090" s="38"/>
      <c r="H1090" s="38">
        <v>6000</v>
      </c>
      <c r="I1090" s="38">
        <v>5772.28</v>
      </c>
      <c r="J1090" s="38">
        <f t="shared" si="377"/>
        <v>96.204666666666654</v>
      </c>
      <c r="K1090" s="34"/>
      <c r="L1090" s="40"/>
    </row>
    <row r="1091" spans="1:12" s="29" customFormat="1" ht="13.8" x14ac:dyDescent="0.25">
      <c r="A1091" s="29">
        <v>3221</v>
      </c>
      <c r="B1091" s="29" t="s">
        <v>88</v>
      </c>
      <c r="F1091" s="44">
        <v>5200</v>
      </c>
      <c r="G1091" s="38"/>
      <c r="H1091" s="38">
        <v>5200</v>
      </c>
      <c r="I1091" s="38">
        <v>5182.6000000000004</v>
      </c>
      <c r="J1091" s="38">
        <f t="shared" si="377"/>
        <v>99.665384615384625</v>
      </c>
      <c r="K1091" s="34"/>
      <c r="L1091" s="40"/>
    </row>
    <row r="1092" spans="1:12" s="29" customFormat="1" ht="13.8" x14ac:dyDescent="0.25">
      <c r="A1092" s="29">
        <v>3221</v>
      </c>
      <c r="B1092" s="29" t="s">
        <v>21</v>
      </c>
      <c r="F1092" s="38">
        <v>3000</v>
      </c>
      <c r="G1092" s="38"/>
      <c r="H1092" s="38">
        <v>3000</v>
      </c>
      <c r="I1092" s="38">
        <v>2850</v>
      </c>
      <c r="J1092" s="38">
        <f t="shared" si="377"/>
        <v>95</v>
      </c>
      <c r="K1092" s="34"/>
      <c r="L1092" s="40"/>
    </row>
    <row r="1093" spans="1:12" s="29" customFormat="1" ht="13.8" x14ac:dyDescent="0.25">
      <c r="A1093" s="29">
        <v>3221</v>
      </c>
      <c r="B1093" s="141" t="s">
        <v>367</v>
      </c>
      <c r="F1093" s="44">
        <v>5000</v>
      </c>
      <c r="G1093" s="38"/>
      <c r="H1093" s="38">
        <v>5000</v>
      </c>
      <c r="I1093" s="38">
        <v>4495.93</v>
      </c>
      <c r="J1093" s="38">
        <f t="shared" si="377"/>
        <v>89.918599999999998</v>
      </c>
      <c r="K1093" s="34"/>
      <c r="L1093" s="40"/>
    </row>
    <row r="1094" spans="1:12" s="29" customFormat="1" ht="13.8" x14ac:dyDescent="0.25">
      <c r="A1094" s="29">
        <v>3221</v>
      </c>
      <c r="B1094" s="29" t="s">
        <v>103</v>
      </c>
      <c r="F1094" s="44">
        <v>26000</v>
      </c>
      <c r="G1094" s="38"/>
      <c r="H1094" s="38">
        <v>26000</v>
      </c>
      <c r="I1094" s="38">
        <v>23612.01</v>
      </c>
      <c r="J1094" s="38">
        <f t="shared" si="377"/>
        <v>90.815423076923068</v>
      </c>
      <c r="K1094" s="34"/>
      <c r="L1094" s="40"/>
    </row>
    <row r="1095" spans="1:12" s="29" customFormat="1" ht="13.8" x14ac:dyDescent="0.25">
      <c r="A1095" s="29">
        <v>3221</v>
      </c>
      <c r="B1095" s="29" t="s">
        <v>22</v>
      </c>
      <c r="F1095" s="44">
        <v>2000</v>
      </c>
      <c r="G1095" s="37"/>
      <c r="H1095" s="38">
        <v>2000</v>
      </c>
      <c r="I1095" s="38">
        <v>636.76</v>
      </c>
      <c r="J1095" s="38">
        <f t="shared" si="377"/>
        <v>31.838000000000001</v>
      </c>
      <c r="K1095" s="34"/>
      <c r="L1095" s="40"/>
    </row>
    <row r="1096" spans="1:12" s="29" customFormat="1" ht="13.8" x14ac:dyDescent="0.25">
      <c r="A1096" s="29">
        <v>3223</v>
      </c>
      <c r="B1096" s="29" t="s">
        <v>23</v>
      </c>
      <c r="F1096" s="44">
        <v>40000</v>
      </c>
      <c r="G1096" s="38"/>
      <c r="H1096" s="38">
        <v>40000</v>
      </c>
      <c r="I1096" s="38">
        <v>38638.94</v>
      </c>
      <c r="J1096" s="38">
        <f t="shared" si="377"/>
        <v>96.597350000000006</v>
      </c>
      <c r="K1096" s="34"/>
      <c r="L1096" s="40"/>
    </row>
    <row r="1097" spans="1:12" s="29" customFormat="1" ht="13.8" x14ac:dyDescent="0.25">
      <c r="A1097" s="29">
        <v>3223</v>
      </c>
      <c r="B1097" s="29" t="s">
        <v>68</v>
      </c>
      <c r="F1097" s="44">
        <v>64000</v>
      </c>
      <c r="G1097" s="38"/>
      <c r="H1097" s="38">
        <v>64000</v>
      </c>
      <c r="I1097" s="38">
        <v>63605.05</v>
      </c>
      <c r="J1097" s="38">
        <f t="shared" si="377"/>
        <v>99.382890625000016</v>
      </c>
      <c r="K1097" s="34"/>
      <c r="L1097" s="40"/>
    </row>
    <row r="1098" spans="1:12" s="29" customFormat="1" ht="13.8" x14ac:dyDescent="0.25">
      <c r="A1098" s="29">
        <v>3225</v>
      </c>
      <c r="B1098" s="29" t="s">
        <v>25</v>
      </c>
      <c r="F1098" s="44">
        <v>4000</v>
      </c>
      <c r="G1098" s="38"/>
      <c r="H1098" s="38">
        <v>4000</v>
      </c>
      <c r="I1098" s="38">
        <v>3661.15</v>
      </c>
      <c r="J1098" s="38">
        <f t="shared" si="377"/>
        <v>91.528750000000002</v>
      </c>
      <c r="K1098" s="34"/>
      <c r="L1098" s="40"/>
    </row>
    <row r="1099" spans="1:12" s="29" customFormat="1" ht="13.8" x14ac:dyDescent="0.25">
      <c r="A1099" s="28">
        <v>3227</v>
      </c>
      <c r="B1099" s="45" t="s">
        <v>368</v>
      </c>
      <c r="F1099" s="38">
        <v>2000</v>
      </c>
      <c r="G1099" s="38"/>
      <c r="H1099" s="38">
        <v>2000</v>
      </c>
      <c r="I1099" s="38">
        <v>1590</v>
      </c>
      <c r="J1099" s="38">
        <f t="shared" si="377"/>
        <v>79.5</v>
      </c>
      <c r="K1099" s="34"/>
      <c r="L1099" s="40"/>
    </row>
    <row r="1100" spans="1:12" s="29" customFormat="1" ht="13.8" x14ac:dyDescent="0.25">
      <c r="F1100" s="38"/>
      <c r="G1100" s="38"/>
      <c r="H1100" s="38"/>
      <c r="I1100" s="38"/>
      <c r="J1100" s="38"/>
      <c r="K1100" s="34"/>
      <c r="L1100" s="40"/>
    </row>
    <row r="1101" spans="1:12" s="29" customFormat="1" ht="13.8" x14ac:dyDescent="0.25">
      <c r="A1101" s="30">
        <v>323</v>
      </c>
      <c r="B1101" s="30" t="s">
        <v>80</v>
      </c>
      <c r="C1101" s="30"/>
      <c r="D1101" s="30"/>
      <c r="E1101" s="30"/>
      <c r="F1101" s="37">
        <v>195300</v>
      </c>
      <c r="G1101" s="37">
        <v>195300</v>
      </c>
      <c r="H1101" s="37">
        <v>195300</v>
      </c>
      <c r="I1101" s="37">
        <v>187371.11</v>
      </c>
      <c r="J1101" s="37">
        <f t="shared" si="377"/>
        <v>95.940148489503315</v>
      </c>
      <c r="K1101" s="34"/>
      <c r="L1101" s="40"/>
    </row>
    <row r="1102" spans="1:12" s="29" customFormat="1" ht="13.8" x14ac:dyDescent="0.25">
      <c r="A1102" s="29">
        <v>3231</v>
      </c>
      <c r="B1102" s="141" t="s">
        <v>105</v>
      </c>
      <c r="F1102" s="44">
        <v>15000</v>
      </c>
      <c r="G1102" s="38"/>
      <c r="H1102" s="38">
        <v>15000</v>
      </c>
      <c r="I1102" s="38">
        <v>11635.06</v>
      </c>
      <c r="J1102" s="38">
        <f t="shared" si="377"/>
        <v>77.567066666666662</v>
      </c>
      <c r="K1102" s="34"/>
      <c r="L1102" s="40"/>
    </row>
    <row r="1103" spans="1:12" s="29" customFormat="1" ht="13.8" x14ac:dyDescent="0.25">
      <c r="A1103" s="29">
        <v>3231</v>
      </c>
      <c r="B1103" s="29" t="s">
        <v>67</v>
      </c>
      <c r="F1103" s="44">
        <v>11000</v>
      </c>
      <c r="G1103" s="38"/>
      <c r="H1103" s="38">
        <v>11000</v>
      </c>
      <c r="I1103" s="38">
        <v>10823.25</v>
      </c>
      <c r="J1103" s="38">
        <f t="shared" si="377"/>
        <v>98.393181818181816</v>
      </c>
      <c r="K1103" s="34"/>
      <c r="L1103" s="40"/>
    </row>
    <row r="1104" spans="1:12" s="29" customFormat="1" ht="13.8" x14ac:dyDescent="0.25">
      <c r="A1104" s="141">
        <v>3232</v>
      </c>
      <c r="B1104" s="141" t="s">
        <v>30</v>
      </c>
      <c r="C1104" s="141"/>
      <c r="D1104" s="141"/>
      <c r="E1104" s="141"/>
      <c r="F1104" s="27">
        <v>5000</v>
      </c>
      <c r="G1104" s="140"/>
      <c r="H1104" s="140">
        <v>5000</v>
      </c>
      <c r="I1104" s="140">
        <v>4395.18</v>
      </c>
      <c r="J1104" s="140">
        <f t="shared" si="377"/>
        <v>87.903599999999997</v>
      </c>
      <c r="K1104" s="34"/>
      <c r="L1104" s="40"/>
    </row>
    <row r="1105" spans="1:12" s="29" customFormat="1" ht="13.8" x14ac:dyDescent="0.25">
      <c r="A1105" s="141">
        <v>3232</v>
      </c>
      <c r="B1105" s="141" t="s">
        <v>106</v>
      </c>
      <c r="C1105" s="141"/>
      <c r="D1105" s="141"/>
      <c r="E1105" s="141"/>
      <c r="F1105" s="140"/>
      <c r="G1105" s="140"/>
      <c r="H1105" s="140"/>
      <c r="I1105" s="140"/>
      <c r="J1105" s="140"/>
      <c r="K1105" s="34"/>
      <c r="L1105" s="40"/>
    </row>
    <row r="1106" spans="1:12" s="29" customFormat="1" ht="13.8" x14ac:dyDescent="0.25">
      <c r="A1106" s="141">
        <v>3232</v>
      </c>
      <c r="B1106" s="141" t="s">
        <v>31</v>
      </c>
      <c r="C1106" s="141"/>
      <c r="D1106" s="141"/>
      <c r="E1106" s="141"/>
      <c r="F1106" s="147">
        <v>2000</v>
      </c>
      <c r="G1106" s="140"/>
      <c r="H1106" s="140">
        <v>2000</v>
      </c>
      <c r="I1106" s="140">
        <v>1967.5</v>
      </c>
      <c r="J1106" s="140">
        <f t="shared" si="377"/>
        <v>98.375</v>
      </c>
      <c r="K1106" s="34"/>
      <c r="L1106" s="40"/>
    </row>
    <row r="1107" spans="1:12" s="29" customFormat="1" ht="13.8" x14ac:dyDescent="0.25">
      <c r="A1107" s="29">
        <v>3233</v>
      </c>
      <c r="B1107" s="141" t="s">
        <v>369</v>
      </c>
      <c r="F1107" s="147">
        <v>32000</v>
      </c>
      <c r="G1107" s="38"/>
      <c r="H1107" s="38">
        <v>32000</v>
      </c>
      <c r="I1107" s="38">
        <v>31980</v>
      </c>
      <c r="J1107" s="38">
        <f t="shared" si="377"/>
        <v>99.9375</v>
      </c>
      <c r="K1107" s="34"/>
      <c r="L1107" s="40"/>
    </row>
    <row r="1108" spans="1:12" s="29" customFormat="1" ht="13.8" x14ac:dyDescent="0.25">
      <c r="A1108" s="141">
        <v>3233</v>
      </c>
      <c r="B1108" s="141" t="s">
        <v>107</v>
      </c>
      <c r="C1108" s="141"/>
      <c r="D1108" s="141"/>
      <c r="E1108" s="141"/>
      <c r="F1108" s="147">
        <v>6000</v>
      </c>
      <c r="G1108" s="38"/>
      <c r="H1108" s="38">
        <v>6000</v>
      </c>
      <c r="I1108" s="38">
        <v>5500</v>
      </c>
      <c r="J1108" s="38">
        <f t="shared" si="377"/>
        <v>91.666666666666657</v>
      </c>
      <c r="K1108" s="34"/>
      <c r="L1108" s="40"/>
    </row>
    <row r="1109" spans="1:12" s="29" customFormat="1" ht="13.8" x14ac:dyDescent="0.25">
      <c r="A1109" s="29">
        <v>3234</v>
      </c>
      <c r="B1109" s="29" t="s">
        <v>24</v>
      </c>
      <c r="F1109" s="38">
        <v>3000</v>
      </c>
      <c r="G1109" s="38"/>
      <c r="H1109" s="38">
        <v>3000</v>
      </c>
      <c r="I1109" s="38">
        <v>2910.17</v>
      </c>
      <c r="J1109" s="38">
        <f t="shared" si="377"/>
        <v>97.00566666666667</v>
      </c>
      <c r="K1109" s="34"/>
      <c r="L1109" s="40"/>
    </row>
    <row r="1110" spans="1:12" s="29" customFormat="1" ht="13.8" x14ac:dyDescent="0.25">
      <c r="A1110" s="29">
        <v>3237</v>
      </c>
      <c r="B1110" s="29" t="s">
        <v>370</v>
      </c>
      <c r="F1110" s="38">
        <v>0</v>
      </c>
      <c r="G1110" s="38"/>
      <c r="H1110" s="38">
        <v>0</v>
      </c>
      <c r="I1110" s="38">
        <v>0</v>
      </c>
      <c r="J1110" s="38"/>
      <c r="K1110" s="34"/>
      <c r="L1110" s="40"/>
    </row>
    <row r="1111" spans="1:12" s="29" customFormat="1" ht="13.8" x14ac:dyDescent="0.25">
      <c r="A1111" s="28">
        <v>3235</v>
      </c>
      <c r="B1111" s="45" t="s">
        <v>135</v>
      </c>
      <c r="F1111" s="44">
        <v>5000</v>
      </c>
      <c r="G1111" s="38"/>
      <c r="H1111" s="38">
        <v>5000</v>
      </c>
      <c r="I1111" s="38">
        <v>4520.42</v>
      </c>
      <c r="J1111" s="38">
        <f t="shared" si="377"/>
        <v>90.4084</v>
      </c>
      <c r="K1111" s="34"/>
      <c r="L1111" s="40"/>
    </row>
    <row r="1112" spans="1:12" s="29" customFormat="1" ht="13.8" x14ac:dyDescent="0.25">
      <c r="A1112" s="28">
        <v>3235</v>
      </c>
      <c r="B1112" s="45" t="s">
        <v>371</v>
      </c>
      <c r="F1112" s="38">
        <v>25000</v>
      </c>
      <c r="G1112" s="38"/>
      <c r="H1112" s="38">
        <v>25000</v>
      </c>
      <c r="I1112" s="38">
        <v>25075</v>
      </c>
      <c r="J1112" s="38">
        <f t="shared" si="377"/>
        <v>100.29999999999998</v>
      </c>
      <c r="K1112" s="34"/>
      <c r="L1112" s="40"/>
    </row>
    <row r="1113" spans="1:12" s="29" customFormat="1" ht="13.8" x14ac:dyDescent="0.25">
      <c r="A1113" s="28">
        <v>3235</v>
      </c>
      <c r="B1113" s="45" t="s">
        <v>372</v>
      </c>
      <c r="F1113" s="44">
        <v>10000</v>
      </c>
      <c r="G1113" s="38"/>
      <c r="H1113" s="38">
        <v>10000</v>
      </c>
      <c r="I1113" s="38">
        <v>9885</v>
      </c>
      <c r="J1113" s="38">
        <f t="shared" si="377"/>
        <v>98.850000000000009</v>
      </c>
      <c r="K1113" s="34"/>
      <c r="L1113" s="40"/>
    </row>
    <row r="1114" spans="1:12" s="29" customFormat="1" ht="13.8" x14ac:dyDescent="0.25">
      <c r="A1114" s="29">
        <v>3237</v>
      </c>
      <c r="B1114" s="29" t="s">
        <v>26</v>
      </c>
      <c r="F1114" s="38">
        <v>8000</v>
      </c>
      <c r="G1114" s="141"/>
      <c r="H1114" s="38">
        <v>8000</v>
      </c>
      <c r="I1114" s="38">
        <v>8042.19</v>
      </c>
      <c r="J1114" s="38">
        <f t="shared" si="377"/>
        <v>100.52737499999999</v>
      </c>
      <c r="K1114" s="34"/>
      <c r="L1114" s="40"/>
    </row>
    <row r="1115" spans="1:12" s="29" customFormat="1" ht="13.8" x14ac:dyDescent="0.25">
      <c r="A1115" s="28">
        <v>3237</v>
      </c>
      <c r="B1115" s="28" t="s">
        <v>117</v>
      </c>
      <c r="F1115" s="38">
        <v>3200</v>
      </c>
      <c r="G1115" s="141"/>
      <c r="H1115" s="38">
        <v>3200</v>
      </c>
      <c r="I1115" s="38">
        <v>3200</v>
      </c>
      <c r="J1115" s="38">
        <f t="shared" si="377"/>
        <v>100</v>
      </c>
      <c r="K1115" s="34"/>
      <c r="L1115" s="40"/>
    </row>
    <row r="1116" spans="1:12" s="29" customFormat="1" ht="13.8" x14ac:dyDescent="0.25">
      <c r="A1116" s="28">
        <v>3237</v>
      </c>
      <c r="B1116" s="45" t="s">
        <v>517</v>
      </c>
      <c r="F1116" s="44">
        <v>0</v>
      </c>
      <c r="G1116" s="141"/>
      <c r="H1116" s="38">
        <v>0</v>
      </c>
      <c r="I1116" s="38">
        <v>0</v>
      </c>
      <c r="J1116" s="38">
        <v>0</v>
      </c>
      <c r="K1116" s="34"/>
      <c r="L1116" s="40"/>
    </row>
    <row r="1117" spans="1:12" s="29" customFormat="1" ht="13.8" x14ac:dyDescent="0.25">
      <c r="A1117" s="28">
        <v>3237</v>
      </c>
      <c r="B1117" s="45" t="s">
        <v>373</v>
      </c>
      <c r="F1117" s="38">
        <v>2000</v>
      </c>
      <c r="G1117" s="141"/>
      <c r="H1117" s="38">
        <v>2000</v>
      </c>
      <c r="I1117" s="38">
        <v>1325</v>
      </c>
      <c r="J1117" s="38">
        <f t="shared" si="377"/>
        <v>66.25</v>
      </c>
      <c r="K1117" s="34"/>
      <c r="L1117" s="40"/>
    </row>
    <row r="1118" spans="1:12" s="29" customFormat="1" ht="13.8" x14ac:dyDescent="0.25">
      <c r="A1118" s="28">
        <v>3237</v>
      </c>
      <c r="B1118" s="45" t="s">
        <v>374</v>
      </c>
      <c r="F1118" s="38">
        <v>3000</v>
      </c>
      <c r="G1118" s="141"/>
      <c r="H1118" s="38">
        <v>3000</v>
      </c>
      <c r="I1118" s="38">
        <v>2875</v>
      </c>
      <c r="J1118" s="38">
        <f t="shared" si="377"/>
        <v>95.833333333333343</v>
      </c>
      <c r="K1118" s="34"/>
      <c r="L1118" s="40"/>
    </row>
    <row r="1119" spans="1:12" s="29" customFormat="1" ht="13.8" x14ac:dyDescent="0.25">
      <c r="A1119" s="29">
        <v>3238</v>
      </c>
      <c r="B1119" s="29" t="s">
        <v>89</v>
      </c>
      <c r="F1119" s="38">
        <v>3000</v>
      </c>
      <c r="G1119" s="38"/>
      <c r="H1119" s="38">
        <v>3000</v>
      </c>
      <c r="I1119" s="38">
        <v>1740.85</v>
      </c>
      <c r="J1119" s="38">
        <f t="shared" si="377"/>
        <v>58.028333333333329</v>
      </c>
      <c r="K1119" s="34"/>
      <c r="L1119" s="40"/>
    </row>
    <row r="1120" spans="1:12" s="29" customFormat="1" ht="13.8" x14ac:dyDescent="0.25">
      <c r="A1120" s="29">
        <v>3239</v>
      </c>
      <c r="B1120" s="29" t="s">
        <v>70</v>
      </c>
      <c r="F1120" s="38">
        <v>3000</v>
      </c>
      <c r="G1120" s="37"/>
      <c r="H1120" s="38">
        <v>3000</v>
      </c>
      <c r="I1120" s="38">
        <v>2358.75</v>
      </c>
      <c r="J1120" s="38">
        <f t="shared" si="377"/>
        <v>78.625</v>
      </c>
      <c r="K1120" s="34"/>
      <c r="L1120" s="40"/>
    </row>
    <row r="1121" spans="1:12" s="29" customFormat="1" ht="13.8" x14ac:dyDescent="0.25">
      <c r="A1121" s="141">
        <v>3239</v>
      </c>
      <c r="B1121" s="141" t="s">
        <v>108</v>
      </c>
      <c r="C1121" s="141"/>
      <c r="D1121" s="141"/>
      <c r="E1121" s="141"/>
      <c r="F1121" s="140">
        <v>7000</v>
      </c>
      <c r="G1121" s="38"/>
      <c r="H1121" s="38">
        <v>7000</v>
      </c>
      <c r="I1121" s="38">
        <v>7000</v>
      </c>
      <c r="J1121" s="38">
        <f t="shared" si="377"/>
        <v>100</v>
      </c>
      <c r="K1121" s="34"/>
      <c r="L1121" s="40"/>
    </row>
    <row r="1122" spans="1:12" s="29" customFormat="1" ht="13.8" x14ac:dyDescent="0.25">
      <c r="A1122" s="29">
        <v>3239</v>
      </c>
      <c r="B1122" s="141" t="s">
        <v>109</v>
      </c>
      <c r="F1122" s="147">
        <v>1000</v>
      </c>
      <c r="G1122" s="38"/>
      <c r="H1122" s="38">
        <v>1000</v>
      </c>
      <c r="I1122" s="38">
        <v>880</v>
      </c>
      <c r="J1122" s="38">
        <f t="shared" si="377"/>
        <v>88</v>
      </c>
      <c r="K1122" s="34"/>
      <c r="L1122" s="40"/>
    </row>
    <row r="1123" spans="1:12" s="29" customFormat="1" ht="13.8" x14ac:dyDescent="0.25">
      <c r="A1123" s="28">
        <v>3239</v>
      </c>
      <c r="B1123" s="146" t="s">
        <v>375</v>
      </c>
      <c r="F1123" s="147">
        <v>100</v>
      </c>
      <c r="G1123" s="38"/>
      <c r="H1123" s="38">
        <v>100</v>
      </c>
      <c r="I1123" s="38">
        <v>44.82</v>
      </c>
      <c r="J1123" s="38">
        <f t="shared" si="377"/>
        <v>44.82</v>
      </c>
      <c r="K1123" s="34"/>
      <c r="L1123" s="40"/>
    </row>
    <row r="1124" spans="1:12" s="29" customFormat="1" ht="13.8" x14ac:dyDescent="0.25">
      <c r="A1124" s="28">
        <v>3239</v>
      </c>
      <c r="B1124" s="146" t="s">
        <v>276</v>
      </c>
      <c r="F1124" s="38">
        <v>2000</v>
      </c>
      <c r="G1124" s="38"/>
      <c r="H1124" s="38">
        <v>2000</v>
      </c>
      <c r="I1124" s="38">
        <v>0</v>
      </c>
      <c r="J1124" s="38">
        <f t="shared" si="377"/>
        <v>0</v>
      </c>
      <c r="K1124" s="34"/>
      <c r="L1124" s="40"/>
    </row>
    <row r="1125" spans="1:12" s="29" customFormat="1" ht="13.8" x14ac:dyDescent="0.25">
      <c r="A1125" s="28">
        <v>3239</v>
      </c>
      <c r="B1125" s="146" t="s">
        <v>376</v>
      </c>
      <c r="F1125" s="44">
        <v>31000</v>
      </c>
      <c r="G1125" s="38"/>
      <c r="H1125" s="38">
        <v>31000</v>
      </c>
      <c r="I1125" s="38">
        <v>30584.17</v>
      </c>
      <c r="J1125" s="38">
        <f t="shared" si="377"/>
        <v>98.658612903225801</v>
      </c>
      <c r="K1125" s="34"/>
      <c r="L1125" s="40"/>
    </row>
    <row r="1126" spans="1:12" s="29" customFormat="1" ht="13.8" x14ac:dyDescent="0.25">
      <c r="A1126" s="28">
        <v>3239</v>
      </c>
      <c r="B1126" s="146" t="s">
        <v>377</v>
      </c>
      <c r="F1126" s="38">
        <v>21000</v>
      </c>
      <c r="G1126" s="38"/>
      <c r="H1126" s="38">
        <v>21000</v>
      </c>
      <c r="I1126" s="38">
        <v>20628.75</v>
      </c>
      <c r="J1126" s="38">
        <f t="shared" si="377"/>
        <v>98.232142857142861</v>
      </c>
      <c r="K1126" s="34"/>
      <c r="L1126" s="40"/>
    </row>
    <row r="1127" spans="1:12" s="29" customFormat="1" ht="13.8" x14ac:dyDescent="0.25">
      <c r="A1127" s="30">
        <v>329</v>
      </c>
      <c r="B1127" s="30" t="s">
        <v>145</v>
      </c>
      <c r="C1127" s="30"/>
      <c r="D1127" s="30"/>
      <c r="E1127" s="30"/>
      <c r="F1127" s="37">
        <v>44500</v>
      </c>
      <c r="G1127" s="37">
        <v>44500</v>
      </c>
      <c r="H1127" s="37">
        <v>44500</v>
      </c>
      <c r="I1127" s="37">
        <v>42338.62</v>
      </c>
      <c r="J1127" s="37">
        <f t="shared" si="377"/>
        <v>95.14296629213483</v>
      </c>
      <c r="K1127" s="34"/>
      <c r="L1127" s="40"/>
    </row>
    <row r="1128" spans="1:12" s="29" customFormat="1" ht="13.8" x14ac:dyDescent="0.25">
      <c r="A1128" s="141">
        <v>3292</v>
      </c>
      <c r="B1128" s="141" t="s">
        <v>32</v>
      </c>
      <c r="C1128" s="141"/>
      <c r="D1128" s="141"/>
      <c r="E1128" s="141"/>
      <c r="F1128" s="140">
        <v>8000</v>
      </c>
      <c r="G1128" s="140"/>
      <c r="H1128" s="140">
        <v>8000</v>
      </c>
      <c r="I1128" s="140">
        <v>5942.02</v>
      </c>
      <c r="J1128" s="140">
        <f t="shared" si="377"/>
        <v>74.27525</v>
      </c>
      <c r="K1128" s="34"/>
      <c r="L1128" s="40"/>
    </row>
    <row r="1129" spans="1:12" s="29" customFormat="1" ht="13.8" x14ac:dyDescent="0.25">
      <c r="A1129" s="29">
        <v>3293</v>
      </c>
      <c r="B1129" s="29" t="s">
        <v>27</v>
      </c>
      <c r="F1129" s="38">
        <v>2000</v>
      </c>
      <c r="G1129" s="37"/>
      <c r="H1129" s="38">
        <v>2000</v>
      </c>
      <c r="I1129" s="38">
        <v>1896.6</v>
      </c>
      <c r="J1129" s="38">
        <f t="shared" si="377"/>
        <v>94.83</v>
      </c>
      <c r="K1129" s="34"/>
      <c r="L1129" s="40"/>
    </row>
    <row r="1130" spans="1:12" s="29" customFormat="1" ht="13.8" x14ac:dyDescent="0.25">
      <c r="A1130" s="29">
        <v>3294</v>
      </c>
      <c r="B1130" s="141" t="s">
        <v>378</v>
      </c>
      <c r="F1130" s="38">
        <v>34500</v>
      </c>
      <c r="G1130" s="38"/>
      <c r="H1130" s="38">
        <v>34500</v>
      </c>
      <c r="I1130" s="38">
        <v>34500</v>
      </c>
      <c r="J1130" s="38">
        <f t="shared" si="377"/>
        <v>100</v>
      </c>
      <c r="K1130" s="34"/>
      <c r="L1130" s="40"/>
    </row>
    <row r="1131" spans="1:12" s="29" customFormat="1" ht="13.8" x14ac:dyDescent="0.25">
      <c r="B1131" s="141"/>
      <c r="F1131" s="38"/>
      <c r="G1131" s="38"/>
      <c r="H1131" s="38"/>
      <c r="I1131" s="38"/>
      <c r="J1131" s="38"/>
      <c r="K1131" s="34"/>
      <c r="L1131" s="40"/>
    </row>
    <row r="1132" spans="1:12" s="29" customFormat="1" ht="13.8" x14ac:dyDescent="0.25">
      <c r="A1132" s="30">
        <v>3</v>
      </c>
      <c r="B1132" s="30" t="s">
        <v>3</v>
      </c>
      <c r="C1132" s="30"/>
      <c r="D1132" s="30"/>
      <c r="E1132" s="30"/>
      <c r="F1132" s="37">
        <v>8000</v>
      </c>
      <c r="G1132" s="37">
        <v>8000</v>
      </c>
      <c r="H1132" s="37">
        <v>8000</v>
      </c>
      <c r="I1132" s="37">
        <v>7447.5</v>
      </c>
      <c r="J1132" s="37">
        <f t="shared" si="377"/>
        <v>93.09375</v>
      </c>
      <c r="K1132" s="34"/>
      <c r="L1132" s="40"/>
    </row>
    <row r="1133" spans="1:12" s="29" customFormat="1" ht="13.8" x14ac:dyDescent="0.25">
      <c r="A1133" s="30">
        <v>32</v>
      </c>
      <c r="B1133" s="30" t="s">
        <v>8</v>
      </c>
      <c r="C1133" s="30"/>
      <c r="D1133" s="30"/>
      <c r="E1133" s="30"/>
      <c r="F1133" s="37">
        <v>8000</v>
      </c>
      <c r="G1133" s="37">
        <v>8000</v>
      </c>
      <c r="H1133" s="37">
        <v>8000</v>
      </c>
      <c r="I1133" s="37">
        <v>7447.5</v>
      </c>
      <c r="J1133" s="37">
        <f t="shared" si="377"/>
        <v>93.09375</v>
      </c>
      <c r="K1133" s="34"/>
      <c r="L1133" s="40"/>
    </row>
    <row r="1134" spans="1:12" s="29" customFormat="1" ht="13.8" x14ac:dyDescent="0.25">
      <c r="A1134" s="30">
        <v>329</v>
      </c>
      <c r="B1134" s="30" t="s">
        <v>145</v>
      </c>
      <c r="C1134" s="30"/>
      <c r="D1134" s="30"/>
      <c r="E1134" s="30"/>
      <c r="F1134" s="37">
        <v>8000</v>
      </c>
      <c r="G1134" s="37">
        <v>8000</v>
      </c>
      <c r="H1134" s="37">
        <v>8000</v>
      </c>
      <c r="I1134" s="37">
        <v>7447.5</v>
      </c>
      <c r="J1134" s="37">
        <f t="shared" si="377"/>
        <v>93.09375</v>
      </c>
      <c r="K1134" s="34"/>
      <c r="L1134" s="40"/>
    </row>
    <row r="1135" spans="1:12" s="29" customFormat="1" ht="13.8" x14ac:dyDescent="0.25">
      <c r="A1135" s="29">
        <v>3295</v>
      </c>
      <c r="B1135" s="29" t="s">
        <v>92</v>
      </c>
      <c r="F1135" s="38">
        <v>8000</v>
      </c>
      <c r="G1135" s="37"/>
      <c r="H1135" s="38">
        <v>8000</v>
      </c>
      <c r="I1135" s="38">
        <v>7447.5</v>
      </c>
      <c r="J1135" s="38">
        <f t="shared" si="377"/>
        <v>93.09375</v>
      </c>
      <c r="K1135" s="34"/>
      <c r="L1135" s="40"/>
    </row>
    <row r="1136" spans="1:12" s="29" customFormat="1" ht="13.8" x14ac:dyDescent="0.25">
      <c r="F1136" s="38"/>
      <c r="G1136" s="37"/>
      <c r="H1136" s="38"/>
      <c r="I1136" s="38"/>
      <c r="J1136" s="38"/>
      <c r="K1136" s="34"/>
      <c r="L1136" s="40"/>
    </row>
    <row r="1137" spans="1:12" s="29" customFormat="1" ht="13.8" x14ac:dyDescent="0.25">
      <c r="A1137" s="30">
        <v>34</v>
      </c>
      <c r="B1137" s="30" t="s">
        <v>28</v>
      </c>
      <c r="C1137" s="30"/>
      <c r="D1137" s="30"/>
      <c r="E1137" s="30"/>
      <c r="F1137" s="37">
        <v>14000</v>
      </c>
      <c r="G1137" s="37">
        <v>14000</v>
      </c>
      <c r="H1137" s="37">
        <v>14000</v>
      </c>
      <c r="I1137" s="37">
        <v>12406.03</v>
      </c>
      <c r="J1137" s="37">
        <f t="shared" si="377"/>
        <v>88.614500000000007</v>
      </c>
      <c r="K1137" s="34"/>
      <c r="L1137" s="40"/>
    </row>
    <row r="1138" spans="1:12" s="29" customFormat="1" ht="13.8" x14ac:dyDescent="0.25">
      <c r="A1138" s="30">
        <v>343</v>
      </c>
      <c r="B1138" s="30" t="s">
        <v>81</v>
      </c>
      <c r="C1138" s="30"/>
      <c r="D1138" s="30"/>
      <c r="E1138" s="30"/>
      <c r="F1138" s="37">
        <v>14000</v>
      </c>
      <c r="G1138" s="37">
        <v>14000</v>
      </c>
      <c r="H1138" s="37">
        <v>14000</v>
      </c>
      <c r="I1138" s="37">
        <v>12406.03</v>
      </c>
      <c r="J1138" s="37">
        <f t="shared" si="377"/>
        <v>88.614500000000007</v>
      </c>
      <c r="K1138" s="34"/>
      <c r="L1138" s="40"/>
    </row>
    <row r="1139" spans="1:12" s="29" customFormat="1" ht="13.8" x14ac:dyDescent="0.25">
      <c r="A1139" s="29">
        <v>3431</v>
      </c>
      <c r="B1139" s="29" t="s">
        <v>29</v>
      </c>
      <c r="F1139" s="38">
        <v>13000</v>
      </c>
      <c r="G1139" s="38"/>
      <c r="H1139" s="38">
        <v>13000</v>
      </c>
      <c r="I1139" s="38">
        <v>11616.2</v>
      </c>
      <c r="J1139" s="38">
        <f t="shared" si="377"/>
        <v>89.355384615384622</v>
      </c>
      <c r="K1139" s="34"/>
      <c r="L1139" s="40"/>
    </row>
    <row r="1140" spans="1:12" s="29" customFormat="1" ht="13.8" x14ac:dyDescent="0.25">
      <c r="A1140" s="29">
        <v>3433</v>
      </c>
      <c r="B1140" s="29" t="s">
        <v>110</v>
      </c>
      <c r="F1140" s="38"/>
      <c r="G1140" s="38"/>
      <c r="H1140" s="38"/>
      <c r="I1140" s="38"/>
      <c r="J1140" s="38"/>
      <c r="K1140" s="34"/>
      <c r="L1140" s="40"/>
    </row>
    <row r="1141" spans="1:12" s="29" customFormat="1" ht="13.8" x14ac:dyDescent="0.25">
      <c r="A1141" s="29">
        <v>3434</v>
      </c>
      <c r="B1141" s="29" t="s">
        <v>64</v>
      </c>
      <c r="F1141" s="38">
        <v>1000</v>
      </c>
      <c r="G1141" s="37"/>
      <c r="H1141" s="38">
        <v>1000</v>
      </c>
      <c r="I1141" s="38">
        <v>789.83</v>
      </c>
      <c r="J1141" s="38">
        <f t="shared" si="377"/>
        <v>78.983000000000004</v>
      </c>
      <c r="K1141" s="34"/>
      <c r="L1141" s="40"/>
    </row>
    <row r="1142" spans="1:12" s="29" customFormat="1" ht="13.8" x14ac:dyDescent="0.25">
      <c r="F1142" s="38"/>
      <c r="G1142" s="37"/>
      <c r="H1142" s="38"/>
      <c r="I1142" s="38"/>
      <c r="J1142" s="38"/>
      <c r="K1142" s="34"/>
      <c r="L1142" s="40"/>
    </row>
    <row r="1143" spans="1:12" s="29" customFormat="1" ht="13.8" x14ac:dyDescent="0.25">
      <c r="A1143" s="30">
        <v>4</v>
      </c>
      <c r="B1143" s="30" t="s">
        <v>252</v>
      </c>
      <c r="C1143" s="30"/>
      <c r="D1143" s="30"/>
      <c r="E1143" s="30"/>
      <c r="F1143" s="37">
        <v>25000</v>
      </c>
      <c r="G1143" s="37">
        <v>25000</v>
      </c>
      <c r="H1143" s="37">
        <v>25000</v>
      </c>
      <c r="I1143" s="37">
        <v>20500</v>
      </c>
      <c r="J1143" s="37">
        <f t="shared" si="377"/>
        <v>82</v>
      </c>
      <c r="K1143" s="34"/>
      <c r="L1143" s="40"/>
    </row>
    <row r="1144" spans="1:12" s="29" customFormat="1" ht="13.8" x14ac:dyDescent="0.25">
      <c r="A1144" s="30">
        <v>42</v>
      </c>
      <c r="B1144" s="30" t="s">
        <v>737</v>
      </c>
      <c r="C1144" s="30"/>
      <c r="D1144" s="30"/>
      <c r="E1144" s="30"/>
      <c r="F1144" s="37">
        <v>25000</v>
      </c>
      <c r="G1144" s="37">
        <v>25000</v>
      </c>
      <c r="H1144" s="37">
        <v>25000</v>
      </c>
      <c r="I1144" s="37">
        <v>20500</v>
      </c>
      <c r="J1144" s="37">
        <f t="shared" si="377"/>
        <v>82</v>
      </c>
      <c r="K1144" s="34"/>
      <c r="L1144" s="40"/>
    </row>
    <row r="1145" spans="1:12" s="29" customFormat="1" ht="13.8" x14ac:dyDescent="0.25">
      <c r="A1145" s="30">
        <v>426</v>
      </c>
      <c r="B1145" s="30" t="s">
        <v>381</v>
      </c>
      <c r="C1145" s="30"/>
      <c r="D1145" s="30"/>
      <c r="E1145" s="30"/>
      <c r="F1145" s="37">
        <v>25000</v>
      </c>
      <c r="G1145" s="37">
        <v>25000</v>
      </c>
      <c r="H1145" s="37">
        <v>25000</v>
      </c>
      <c r="I1145" s="37">
        <v>20500</v>
      </c>
      <c r="J1145" s="37">
        <f t="shared" si="377"/>
        <v>82</v>
      </c>
      <c r="K1145" s="34"/>
      <c r="L1145" s="40"/>
    </row>
    <row r="1146" spans="1:12" s="29" customFormat="1" ht="13.8" x14ac:dyDescent="0.25">
      <c r="A1146" s="29">
        <v>4263</v>
      </c>
      <c r="B1146" s="141" t="s">
        <v>382</v>
      </c>
      <c r="F1146" s="38">
        <v>25000</v>
      </c>
      <c r="G1146" s="37"/>
      <c r="H1146" s="38">
        <v>25000</v>
      </c>
      <c r="I1146" s="38">
        <v>20500</v>
      </c>
      <c r="J1146" s="38">
        <f t="shared" ref="J1146:J1209" si="378">(I1146/H1146)*100</f>
        <v>82</v>
      </c>
      <c r="K1146" s="34"/>
      <c r="L1146" s="40"/>
    </row>
    <row r="1147" spans="1:12" s="29" customFormat="1" ht="13.8" x14ac:dyDescent="0.25">
      <c r="B1147" s="141"/>
      <c r="F1147" s="38"/>
      <c r="G1147" s="37"/>
      <c r="H1147" s="38"/>
      <c r="I1147" s="38"/>
      <c r="J1147" s="38"/>
      <c r="K1147" s="34"/>
      <c r="L1147" s="40"/>
    </row>
    <row r="1148" spans="1:12" s="29" customFormat="1" ht="13.8" x14ac:dyDescent="0.25">
      <c r="A1148" s="141"/>
      <c r="B1148" s="141"/>
      <c r="F1148" s="38"/>
      <c r="G1148" s="37"/>
      <c r="H1148" s="38"/>
      <c r="I1148" s="38"/>
      <c r="J1148" s="38"/>
      <c r="K1148" s="34"/>
      <c r="L1148" s="40"/>
    </row>
    <row r="1149" spans="1:12" s="29" customFormat="1" ht="13.8" x14ac:dyDescent="0.25">
      <c r="A1149" s="30">
        <v>4</v>
      </c>
      <c r="B1149" s="30" t="s">
        <v>252</v>
      </c>
      <c r="C1149" s="30"/>
      <c r="D1149" s="30"/>
      <c r="E1149" s="30"/>
      <c r="F1149" s="37">
        <v>4000</v>
      </c>
      <c r="G1149" s="37">
        <v>4000</v>
      </c>
      <c r="H1149" s="37">
        <v>4000</v>
      </c>
      <c r="I1149" s="37">
        <v>3950</v>
      </c>
      <c r="J1149" s="37">
        <f t="shared" si="378"/>
        <v>98.75</v>
      </c>
      <c r="K1149" s="34"/>
      <c r="L1149" s="40"/>
    </row>
    <row r="1150" spans="1:12" s="29" customFormat="1" ht="13.8" x14ac:dyDescent="0.25">
      <c r="A1150" s="30">
        <v>42</v>
      </c>
      <c r="B1150" s="30" t="s">
        <v>738</v>
      </c>
      <c r="C1150" s="30"/>
      <c r="D1150" s="30"/>
      <c r="E1150" s="30"/>
      <c r="F1150" s="37">
        <v>4000</v>
      </c>
      <c r="G1150" s="37">
        <v>4000</v>
      </c>
      <c r="H1150" s="37">
        <v>4000</v>
      </c>
      <c r="I1150" s="37">
        <v>3950</v>
      </c>
      <c r="J1150" s="37">
        <f t="shared" si="378"/>
        <v>98.75</v>
      </c>
      <c r="K1150" s="34"/>
      <c r="L1150" s="40"/>
    </row>
    <row r="1151" spans="1:12" s="29" customFormat="1" ht="13.8" x14ac:dyDescent="0.25">
      <c r="A1151" s="30">
        <v>422</v>
      </c>
      <c r="B1151" s="30" t="s">
        <v>85</v>
      </c>
      <c r="C1151" s="30"/>
      <c r="D1151" s="30"/>
      <c r="E1151" s="30"/>
      <c r="F1151" s="37">
        <v>4000</v>
      </c>
      <c r="G1151" s="37">
        <v>4000</v>
      </c>
      <c r="H1151" s="37">
        <v>4000</v>
      </c>
      <c r="I1151" s="37">
        <v>3950</v>
      </c>
      <c r="J1151" s="37">
        <f t="shared" si="378"/>
        <v>98.75</v>
      </c>
      <c r="K1151" s="34"/>
      <c r="L1151" s="40"/>
    </row>
    <row r="1152" spans="1:12" s="29" customFormat="1" ht="13.8" x14ac:dyDescent="0.25">
      <c r="A1152" s="29">
        <v>4221</v>
      </c>
      <c r="B1152" s="141" t="s">
        <v>574</v>
      </c>
      <c r="F1152" s="38">
        <v>4000</v>
      </c>
      <c r="G1152" s="37"/>
      <c r="H1152" s="38">
        <v>4000</v>
      </c>
      <c r="I1152" s="38">
        <v>3950</v>
      </c>
      <c r="J1152" s="38">
        <f t="shared" si="378"/>
        <v>98.75</v>
      </c>
      <c r="K1152" s="34"/>
      <c r="L1152" s="40"/>
    </row>
    <row r="1153" spans="1:12" s="29" customFormat="1" ht="13.8" x14ac:dyDescent="0.25">
      <c r="B1153" s="141"/>
      <c r="F1153" s="38"/>
      <c r="G1153" s="37"/>
      <c r="H1153" s="38"/>
      <c r="I1153" s="38"/>
      <c r="J1153" s="38"/>
      <c r="K1153" s="34"/>
      <c r="L1153" s="40"/>
    </row>
    <row r="1154" spans="1:12" s="29" customFormat="1" ht="13.8" x14ac:dyDescent="0.25">
      <c r="F1154" s="38"/>
      <c r="G1154" s="37"/>
      <c r="H1154" s="38"/>
      <c r="I1154" s="38"/>
      <c r="J1154" s="38"/>
      <c r="K1154" s="34"/>
      <c r="L1154" s="40"/>
    </row>
    <row r="1155" spans="1:12" s="29" customFormat="1" ht="13.8" x14ac:dyDescent="0.25">
      <c r="A1155" s="202" t="s">
        <v>383</v>
      </c>
      <c r="B1155" s="202"/>
      <c r="C1155" s="202"/>
      <c r="D1155" s="202"/>
      <c r="E1155" s="202"/>
      <c r="F1155" s="203">
        <v>50600</v>
      </c>
      <c r="G1155" s="203">
        <v>50600</v>
      </c>
      <c r="H1155" s="203">
        <v>50600</v>
      </c>
      <c r="I1155" s="203">
        <v>49916.83</v>
      </c>
      <c r="J1155" s="203">
        <f t="shared" si="378"/>
        <v>98.649861660079054</v>
      </c>
      <c r="K1155" s="34"/>
      <c r="L1155" s="40"/>
    </row>
    <row r="1156" spans="1:12" s="29" customFormat="1" ht="13.8" x14ac:dyDescent="0.25">
      <c r="A1156" s="202"/>
      <c r="B1156" s="202" t="s">
        <v>384</v>
      </c>
      <c r="C1156" s="202"/>
      <c r="D1156" s="202"/>
      <c r="E1156" s="202"/>
      <c r="F1156" s="219"/>
      <c r="G1156" s="202"/>
      <c r="H1156" s="228"/>
      <c r="I1156" s="228"/>
      <c r="J1156" s="228"/>
      <c r="K1156" s="34"/>
      <c r="L1156" s="40"/>
    </row>
    <row r="1157" spans="1:12" s="29" customFormat="1" ht="13.8" x14ac:dyDescent="0.25">
      <c r="B1157" s="141"/>
      <c r="F1157" s="38"/>
      <c r="G1157" s="38"/>
      <c r="H1157" s="38"/>
      <c r="I1157" s="38"/>
      <c r="J1157" s="38"/>
      <c r="K1157" s="34"/>
      <c r="L1157" s="40"/>
    </row>
    <row r="1158" spans="1:12" s="29" customFormat="1" ht="13.8" x14ac:dyDescent="0.25">
      <c r="F1158" s="38"/>
      <c r="G1158" s="37"/>
      <c r="H1158" s="38"/>
      <c r="I1158" s="38"/>
      <c r="J1158" s="38"/>
      <c r="K1158" s="34"/>
      <c r="L1158" s="40"/>
    </row>
    <row r="1159" spans="1:12" s="29" customFormat="1" ht="13.8" x14ac:dyDescent="0.25">
      <c r="A1159" s="30">
        <v>31</v>
      </c>
      <c r="B1159" s="30" t="s">
        <v>387</v>
      </c>
      <c r="C1159" s="30"/>
      <c r="D1159" s="30"/>
      <c r="E1159" s="30"/>
      <c r="F1159" s="37">
        <v>48600</v>
      </c>
      <c r="G1159" s="37">
        <v>48600</v>
      </c>
      <c r="H1159" s="37">
        <v>48600</v>
      </c>
      <c r="I1159" s="37">
        <v>48055.27</v>
      </c>
      <c r="J1159" s="37">
        <f t="shared" si="378"/>
        <v>98.879156378600825</v>
      </c>
      <c r="K1159" s="34"/>
      <c r="L1159" s="40"/>
    </row>
    <row r="1160" spans="1:12" s="29" customFormat="1" ht="13.8" x14ac:dyDescent="0.25">
      <c r="A1160" s="30">
        <v>311</v>
      </c>
      <c r="B1160" s="30" t="s">
        <v>99</v>
      </c>
      <c r="C1160" s="30"/>
      <c r="D1160" s="30"/>
      <c r="E1160" s="30"/>
      <c r="F1160" s="37">
        <v>40000</v>
      </c>
      <c r="G1160" s="37">
        <v>40000</v>
      </c>
      <c r="H1160" s="37">
        <v>40000</v>
      </c>
      <c r="I1160" s="37">
        <v>39631.64</v>
      </c>
      <c r="J1160" s="37">
        <f t="shared" si="378"/>
        <v>99.079099999999997</v>
      </c>
      <c r="K1160" s="34"/>
      <c r="L1160" s="40"/>
    </row>
    <row r="1161" spans="1:12" s="29" customFormat="1" ht="13.8" x14ac:dyDescent="0.25">
      <c r="A1161" s="29">
        <v>3111</v>
      </c>
      <c r="B1161" s="29" t="s">
        <v>16</v>
      </c>
      <c r="F1161" s="38">
        <v>26000</v>
      </c>
      <c r="G1161" s="38"/>
      <c r="H1161" s="38">
        <v>26000</v>
      </c>
      <c r="I1161" s="38">
        <v>25814.22</v>
      </c>
      <c r="J1161" s="38">
        <f t="shared" si="378"/>
        <v>99.285461538461533</v>
      </c>
      <c r="K1161" s="34"/>
      <c r="L1161" s="40"/>
    </row>
    <row r="1162" spans="1:12" s="29" customFormat="1" ht="13.8" x14ac:dyDescent="0.25">
      <c r="A1162" s="29">
        <v>3111</v>
      </c>
      <c r="B1162" s="29" t="s">
        <v>6</v>
      </c>
      <c r="F1162" s="38">
        <v>14000</v>
      </c>
      <c r="G1162" s="38"/>
      <c r="H1162" s="38">
        <v>14000</v>
      </c>
      <c r="I1162" s="38">
        <v>13817.42</v>
      </c>
      <c r="J1162" s="38">
        <f t="shared" si="378"/>
        <v>98.69585714285715</v>
      </c>
      <c r="K1162" s="34"/>
      <c r="L1162" s="40"/>
    </row>
    <row r="1163" spans="1:12" s="29" customFormat="1" ht="13.8" x14ac:dyDescent="0.25">
      <c r="A1163" s="29">
        <v>3111</v>
      </c>
      <c r="B1163" s="29" t="s">
        <v>5</v>
      </c>
      <c r="F1163" s="38"/>
      <c r="G1163" s="38"/>
      <c r="H1163" s="38"/>
      <c r="I1163" s="38"/>
      <c r="J1163" s="38"/>
      <c r="K1163" s="34"/>
      <c r="L1163" s="40"/>
    </row>
    <row r="1164" spans="1:12" s="29" customFormat="1" ht="13.8" x14ac:dyDescent="0.25">
      <c r="A1164" s="26">
        <v>312</v>
      </c>
      <c r="B1164" s="26" t="s">
        <v>101</v>
      </c>
      <c r="C1164" s="30"/>
      <c r="D1164" s="30"/>
      <c r="E1164" s="30"/>
      <c r="F1164" s="37">
        <v>1600</v>
      </c>
      <c r="G1164" s="37">
        <v>1600</v>
      </c>
      <c r="H1164" s="37">
        <v>1600</v>
      </c>
      <c r="I1164" s="37">
        <v>1571.64</v>
      </c>
      <c r="J1164" s="37">
        <f t="shared" si="378"/>
        <v>98.227500000000006</v>
      </c>
      <c r="K1164" s="34"/>
      <c r="L1164" s="40"/>
    </row>
    <row r="1165" spans="1:12" s="29" customFormat="1" ht="13.8" x14ac:dyDescent="0.25">
      <c r="A1165" s="28">
        <v>3121</v>
      </c>
      <c r="B1165" s="45" t="s">
        <v>388</v>
      </c>
      <c r="F1165" s="38">
        <v>1600</v>
      </c>
      <c r="G1165" s="38"/>
      <c r="H1165" s="38">
        <v>1600</v>
      </c>
      <c r="I1165" s="38">
        <v>1571.64</v>
      </c>
      <c r="J1165" s="38">
        <f t="shared" si="378"/>
        <v>98.227500000000006</v>
      </c>
      <c r="K1165" s="34"/>
      <c r="L1165" s="40"/>
    </row>
    <row r="1166" spans="1:12" s="29" customFormat="1" ht="13.8" x14ac:dyDescent="0.25">
      <c r="A1166" s="30">
        <v>313</v>
      </c>
      <c r="B1166" s="30" t="s">
        <v>76</v>
      </c>
      <c r="C1166" s="30"/>
      <c r="D1166" s="30"/>
      <c r="E1166" s="30"/>
      <c r="F1166" s="37">
        <v>7000</v>
      </c>
      <c r="G1166" s="37">
        <v>7000</v>
      </c>
      <c r="H1166" s="37">
        <v>7000</v>
      </c>
      <c r="I1166" s="37">
        <v>6851.99</v>
      </c>
      <c r="J1166" s="37">
        <f t="shared" si="378"/>
        <v>97.885571428571424</v>
      </c>
      <c r="K1166" s="34"/>
      <c r="L1166" s="40"/>
    </row>
    <row r="1167" spans="1:12" s="29" customFormat="1" ht="13.8" x14ac:dyDescent="0.25">
      <c r="A1167" s="29">
        <v>3132</v>
      </c>
      <c r="B1167" s="29" t="s">
        <v>7</v>
      </c>
      <c r="F1167" s="38">
        <v>6800</v>
      </c>
      <c r="G1167" s="38"/>
      <c r="H1167" s="38">
        <v>6800</v>
      </c>
      <c r="I1167" s="38">
        <v>6735.03</v>
      </c>
      <c r="J1167" s="38">
        <f t="shared" si="378"/>
        <v>99.0445588235294</v>
      </c>
      <c r="K1167" s="34"/>
      <c r="L1167" s="40"/>
    </row>
    <row r="1168" spans="1:12" s="29" customFormat="1" ht="13.8" x14ac:dyDescent="0.25">
      <c r="A1168" s="146">
        <v>3133</v>
      </c>
      <c r="B1168" s="146" t="s">
        <v>348</v>
      </c>
      <c r="C1168" s="141"/>
      <c r="D1168" s="141"/>
      <c r="F1168" s="38">
        <v>200</v>
      </c>
      <c r="G1168" s="38"/>
      <c r="H1168" s="38">
        <v>200</v>
      </c>
      <c r="I1168" s="38">
        <v>116.96</v>
      </c>
      <c r="J1168" s="38">
        <f t="shared" si="378"/>
        <v>58.48</v>
      </c>
      <c r="K1168" s="34"/>
      <c r="L1168" s="40"/>
    </row>
    <row r="1169" spans="1:12" s="29" customFormat="1" ht="13.8" x14ac:dyDescent="0.25">
      <c r="A1169" s="26">
        <v>32</v>
      </c>
      <c r="B1169" s="26" t="s">
        <v>8</v>
      </c>
      <c r="C1169" s="30"/>
      <c r="D1169" s="30"/>
      <c r="E1169" s="30"/>
      <c r="F1169" s="37">
        <v>2000</v>
      </c>
      <c r="G1169" s="37">
        <v>2000</v>
      </c>
      <c r="H1169" s="37">
        <v>2000</v>
      </c>
      <c r="I1169" s="37">
        <v>1861.56</v>
      </c>
      <c r="J1169" s="37">
        <f t="shared" si="378"/>
        <v>93.077999999999989</v>
      </c>
      <c r="K1169" s="34"/>
      <c r="L1169" s="40"/>
    </row>
    <row r="1170" spans="1:12" s="29" customFormat="1" ht="13.8" x14ac:dyDescent="0.25">
      <c r="A1170" s="26">
        <v>321</v>
      </c>
      <c r="B1170" s="26" t="s">
        <v>389</v>
      </c>
      <c r="C1170" s="30"/>
      <c r="D1170" s="30"/>
      <c r="E1170" s="30"/>
      <c r="F1170" s="37">
        <v>2000</v>
      </c>
      <c r="G1170" s="37">
        <v>2000</v>
      </c>
      <c r="H1170" s="37">
        <v>2000</v>
      </c>
      <c r="I1170" s="37">
        <v>1861.56</v>
      </c>
      <c r="J1170" s="37">
        <f t="shared" si="378"/>
        <v>93.077999999999989</v>
      </c>
      <c r="K1170" s="34"/>
      <c r="L1170" s="40"/>
    </row>
    <row r="1171" spans="1:12" s="29" customFormat="1" ht="13.8" x14ac:dyDescent="0.25">
      <c r="A1171" s="28">
        <v>3212</v>
      </c>
      <c r="B1171" s="45" t="s">
        <v>40</v>
      </c>
      <c r="F1171" s="38">
        <v>2000</v>
      </c>
      <c r="G1171" s="38"/>
      <c r="H1171" s="38">
        <v>2000</v>
      </c>
      <c r="I1171" s="38">
        <v>1861.56</v>
      </c>
      <c r="J1171" s="38">
        <f t="shared" si="378"/>
        <v>93.077999999999989</v>
      </c>
      <c r="K1171" s="34"/>
      <c r="L1171" s="40"/>
    </row>
    <row r="1172" spans="1:12" s="29" customFormat="1" ht="13.8" x14ac:dyDescent="0.25">
      <c r="F1172" s="38"/>
      <c r="G1172" s="37"/>
      <c r="H1172" s="38"/>
      <c r="I1172" s="38"/>
      <c r="J1172" s="38"/>
      <c r="K1172" s="34"/>
      <c r="L1172" s="40"/>
    </row>
    <row r="1173" spans="1:12" s="29" customFormat="1" ht="13.8" x14ac:dyDescent="0.25">
      <c r="A1173" s="200" t="s">
        <v>390</v>
      </c>
      <c r="B1173" s="200"/>
      <c r="C1173" s="200"/>
      <c r="D1173" s="200"/>
      <c r="E1173" s="200"/>
      <c r="F1173" s="231">
        <v>126000</v>
      </c>
      <c r="G1173" s="231">
        <v>121000</v>
      </c>
      <c r="H1173" s="231">
        <v>121000</v>
      </c>
      <c r="I1173" s="231">
        <v>111719.76</v>
      </c>
      <c r="J1173" s="231">
        <f t="shared" si="378"/>
        <v>92.330380165289256</v>
      </c>
      <c r="K1173" s="34"/>
      <c r="L1173" s="40"/>
    </row>
    <row r="1174" spans="1:12" s="29" customFormat="1" ht="13.8" x14ac:dyDescent="0.25">
      <c r="A1174" s="202" t="s">
        <v>391</v>
      </c>
      <c r="B1174" s="202"/>
      <c r="C1174" s="202"/>
      <c r="D1174" s="202"/>
      <c r="E1174" s="202"/>
      <c r="F1174" s="219">
        <v>126000</v>
      </c>
      <c r="G1174" s="219">
        <v>121000</v>
      </c>
      <c r="H1174" s="219">
        <v>121000</v>
      </c>
      <c r="I1174" s="219">
        <v>111719.76</v>
      </c>
      <c r="J1174" s="219">
        <f t="shared" si="378"/>
        <v>92.330380165289256</v>
      </c>
      <c r="K1174" s="34"/>
      <c r="L1174" s="40"/>
    </row>
    <row r="1175" spans="1:12" s="29" customFormat="1" ht="13.8" x14ac:dyDescent="0.25">
      <c r="A1175" s="35"/>
      <c r="B1175" s="35"/>
      <c r="C1175" s="35"/>
      <c r="D1175" s="35"/>
      <c r="E1175" s="35"/>
      <c r="F1175" s="36"/>
      <c r="G1175" s="140"/>
      <c r="H1175" s="37"/>
      <c r="I1175" s="37"/>
      <c r="J1175" s="37"/>
      <c r="K1175" s="34"/>
      <c r="L1175" s="40"/>
    </row>
    <row r="1176" spans="1:12" s="29" customFormat="1" ht="13.8" x14ac:dyDescent="0.25">
      <c r="A1176" s="30">
        <v>3</v>
      </c>
      <c r="B1176" s="30" t="s">
        <v>3</v>
      </c>
      <c r="C1176" s="30"/>
      <c r="D1176" s="30"/>
      <c r="E1176" s="30"/>
      <c r="F1176" s="37">
        <v>126000</v>
      </c>
      <c r="G1176" s="37">
        <v>121000</v>
      </c>
      <c r="H1176" s="37">
        <v>121000</v>
      </c>
      <c r="I1176" s="37">
        <v>111719.76</v>
      </c>
      <c r="J1176" s="37">
        <f t="shared" si="378"/>
        <v>92.330380165289256</v>
      </c>
      <c r="K1176" s="34"/>
      <c r="L1176" s="40"/>
    </row>
    <row r="1177" spans="1:12" s="29" customFormat="1" ht="13.8" x14ac:dyDescent="0.25">
      <c r="A1177" s="30">
        <v>35</v>
      </c>
      <c r="B1177" s="30" t="s">
        <v>139</v>
      </c>
      <c r="C1177" s="30"/>
      <c r="D1177" s="30"/>
      <c r="E1177" s="30"/>
      <c r="F1177" s="37">
        <v>102000</v>
      </c>
      <c r="G1177" s="37">
        <v>97000</v>
      </c>
      <c r="H1177" s="37">
        <v>97000</v>
      </c>
      <c r="I1177" s="37">
        <v>87719.76</v>
      </c>
      <c r="J1177" s="37">
        <f t="shared" si="378"/>
        <v>90.432742268041238</v>
      </c>
      <c r="K1177" s="34"/>
      <c r="L1177" s="40"/>
    </row>
    <row r="1178" spans="1:12" s="29" customFormat="1" ht="13.8" x14ac:dyDescent="0.25">
      <c r="A1178" s="30">
        <v>352</v>
      </c>
      <c r="B1178" s="30" t="s">
        <v>140</v>
      </c>
      <c r="C1178" s="30"/>
      <c r="D1178" s="30"/>
      <c r="E1178" s="30"/>
      <c r="F1178" s="37">
        <v>102000</v>
      </c>
      <c r="G1178" s="37">
        <v>97000</v>
      </c>
      <c r="H1178" s="37">
        <v>97000</v>
      </c>
      <c r="I1178" s="37">
        <v>87719.76</v>
      </c>
      <c r="J1178" s="37">
        <f t="shared" si="378"/>
        <v>90.432742268041238</v>
      </c>
      <c r="K1178" s="34"/>
      <c r="L1178" s="40"/>
    </row>
    <row r="1179" spans="1:12" s="29" customFormat="1" ht="13.8" x14ac:dyDescent="0.25">
      <c r="A1179" s="29">
        <v>3523</v>
      </c>
      <c r="B1179" s="29" t="s">
        <v>36</v>
      </c>
      <c r="F1179" s="38">
        <v>100000</v>
      </c>
      <c r="G1179" s="38"/>
      <c r="H1179" s="38">
        <v>95000</v>
      </c>
      <c r="I1179" s="38">
        <v>86700</v>
      </c>
      <c r="J1179" s="38">
        <f t="shared" si="378"/>
        <v>91.26315789473685</v>
      </c>
      <c r="K1179" s="34"/>
      <c r="L1179" s="40"/>
    </row>
    <row r="1180" spans="1:12" s="29" customFormat="1" ht="13.8" x14ac:dyDescent="0.25">
      <c r="A1180" s="29">
        <v>3523</v>
      </c>
      <c r="B1180" s="141" t="s">
        <v>136</v>
      </c>
      <c r="F1180" s="38">
        <v>2000</v>
      </c>
      <c r="G1180" s="38"/>
      <c r="H1180" s="38">
        <v>2000</v>
      </c>
      <c r="I1180" s="38">
        <v>1019.76</v>
      </c>
      <c r="J1180" s="38">
        <f t="shared" si="378"/>
        <v>50.988</v>
      </c>
      <c r="K1180" s="34"/>
      <c r="L1180" s="40"/>
    </row>
    <row r="1181" spans="1:12" s="29" customFormat="1" ht="13.8" x14ac:dyDescent="0.25">
      <c r="B1181" s="141"/>
      <c r="F1181" s="38"/>
      <c r="G1181" s="38"/>
      <c r="H1181" s="38"/>
      <c r="I1181" s="38"/>
      <c r="J1181" s="38"/>
      <c r="K1181" s="34"/>
      <c r="L1181" s="40"/>
    </row>
    <row r="1182" spans="1:12" s="29" customFormat="1" ht="13.8" x14ac:dyDescent="0.25">
      <c r="A1182" s="26">
        <v>36</v>
      </c>
      <c r="B1182" s="26" t="s">
        <v>115</v>
      </c>
      <c r="C1182" s="30"/>
      <c r="D1182" s="30"/>
      <c r="E1182" s="30"/>
      <c r="F1182" s="37">
        <v>24000</v>
      </c>
      <c r="G1182" s="37">
        <v>24000</v>
      </c>
      <c r="H1182" s="37">
        <v>24000</v>
      </c>
      <c r="I1182" s="37">
        <v>24000</v>
      </c>
      <c r="J1182" s="37">
        <f t="shared" si="378"/>
        <v>100</v>
      </c>
      <c r="K1182" s="34"/>
      <c r="L1182" s="40"/>
    </row>
    <row r="1183" spans="1:12" s="29" customFormat="1" ht="13.8" x14ac:dyDescent="0.25">
      <c r="A1183" s="26">
        <v>363</v>
      </c>
      <c r="B1183" s="26" t="s">
        <v>115</v>
      </c>
      <c r="C1183" s="30"/>
      <c r="D1183" s="30"/>
      <c r="E1183" s="30"/>
      <c r="F1183" s="37">
        <v>24000</v>
      </c>
      <c r="G1183" s="37">
        <v>24000</v>
      </c>
      <c r="H1183" s="37">
        <v>24000</v>
      </c>
      <c r="I1183" s="37">
        <v>24000</v>
      </c>
      <c r="J1183" s="37">
        <f t="shared" si="378"/>
        <v>100</v>
      </c>
      <c r="K1183" s="34"/>
      <c r="L1183" s="40"/>
    </row>
    <row r="1184" spans="1:12" s="29" customFormat="1" ht="13.8" x14ac:dyDescent="0.25">
      <c r="A1184" s="28">
        <v>3631</v>
      </c>
      <c r="B1184" s="146" t="s">
        <v>395</v>
      </c>
      <c r="F1184" s="38">
        <v>24000</v>
      </c>
      <c r="G1184" s="38"/>
      <c r="H1184" s="38">
        <v>24000</v>
      </c>
      <c r="I1184" s="38">
        <v>24000</v>
      </c>
      <c r="J1184" s="38">
        <f t="shared" si="378"/>
        <v>100</v>
      </c>
      <c r="K1184" s="34"/>
      <c r="L1184" s="40"/>
    </row>
    <row r="1185" spans="1:12" s="29" customFormat="1" ht="13.8" x14ac:dyDescent="0.25">
      <c r="A1185" s="28"/>
      <c r="B1185" s="146"/>
      <c r="F1185" s="38"/>
      <c r="G1185" s="38"/>
      <c r="H1185" s="38"/>
      <c r="I1185" s="38"/>
      <c r="J1185" s="38"/>
      <c r="K1185" s="34"/>
      <c r="L1185" s="40"/>
    </row>
    <row r="1186" spans="1:12" s="29" customFormat="1" ht="13.8" x14ac:dyDescent="0.25">
      <c r="A1186" s="28"/>
      <c r="B1186" s="146"/>
      <c r="F1186" s="38"/>
      <c r="G1186" s="38"/>
      <c r="H1186" s="38"/>
      <c r="I1186" s="38"/>
      <c r="J1186" s="38"/>
      <c r="K1186" s="34"/>
      <c r="L1186" s="40"/>
    </row>
    <row r="1187" spans="1:12" s="29" customFormat="1" ht="13.8" x14ac:dyDescent="0.25">
      <c r="A1187" s="200" t="s">
        <v>396</v>
      </c>
      <c r="B1187" s="200"/>
      <c r="C1187" s="200"/>
      <c r="D1187" s="200"/>
      <c r="E1187" s="200"/>
      <c r="F1187" s="231">
        <v>4022100</v>
      </c>
      <c r="G1187" s="231">
        <v>4031100</v>
      </c>
      <c r="H1187" s="231">
        <v>4031100</v>
      </c>
      <c r="I1187" s="231">
        <v>4012671.98</v>
      </c>
      <c r="J1187" s="231">
        <f t="shared" si="378"/>
        <v>99.542853811614691</v>
      </c>
      <c r="K1187" s="34"/>
      <c r="L1187" s="40"/>
    </row>
    <row r="1188" spans="1:12" s="29" customFormat="1" ht="13.8" x14ac:dyDescent="0.25">
      <c r="A1188" s="200"/>
      <c r="B1188" s="200" t="s">
        <v>397</v>
      </c>
      <c r="C1188" s="200"/>
      <c r="D1188" s="200"/>
      <c r="E1188" s="200"/>
      <c r="F1188" s="231"/>
      <c r="G1188" s="230"/>
      <c r="H1188" s="231"/>
      <c r="I1188" s="231"/>
      <c r="J1188" s="231"/>
      <c r="K1188" s="34"/>
      <c r="L1188" s="40"/>
    </row>
    <row r="1189" spans="1:12" s="29" customFormat="1" ht="13.8" x14ac:dyDescent="0.25">
      <c r="A1189" s="202" t="s">
        <v>718</v>
      </c>
      <c r="B1189" s="202"/>
      <c r="C1189" s="202"/>
      <c r="D1189" s="202"/>
      <c r="E1189" s="202"/>
      <c r="F1189" s="219">
        <v>632500</v>
      </c>
      <c r="G1189" s="219">
        <v>635500</v>
      </c>
      <c r="H1189" s="219">
        <v>635500</v>
      </c>
      <c r="I1189" s="219">
        <v>630334.44999999995</v>
      </c>
      <c r="J1189" s="219">
        <f t="shared" si="378"/>
        <v>99.187167584579058</v>
      </c>
      <c r="K1189" s="34"/>
      <c r="L1189" s="40"/>
    </row>
    <row r="1190" spans="1:12" s="29" customFormat="1" ht="13.8" x14ac:dyDescent="0.25">
      <c r="F1190" s="38"/>
      <c r="G1190" s="38"/>
      <c r="H1190" s="38"/>
      <c r="I1190" s="38"/>
      <c r="J1190" s="38"/>
      <c r="K1190" s="34"/>
      <c r="L1190" s="40"/>
    </row>
    <row r="1191" spans="1:12" s="29" customFormat="1" ht="13.8" x14ac:dyDescent="0.25">
      <c r="A1191" s="30">
        <v>32</v>
      </c>
      <c r="B1191" s="30" t="s">
        <v>8</v>
      </c>
      <c r="C1191" s="30"/>
      <c r="D1191" s="30"/>
      <c r="E1191" s="30"/>
      <c r="F1191" s="37">
        <v>308000</v>
      </c>
      <c r="G1191" s="37">
        <v>307000</v>
      </c>
      <c r="H1191" s="37">
        <v>307000</v>
      </c>
      <c r="I1191" s="37">
        <v>302449.93</v>
      </c>
      <c r="J1191" s="37">
        <f t="shared" si="378"/>
        <v>98.517892508143319</v>
      </c>
      <c r="K1191" s="34"/>
      <c r="L1191" s="40"/>
    </row>
    <row r="1192" spans="1:12" s="29" customFormat="1" ht="13.8" x14ac:dyDescent="0.25">
      <c r="A1192" s="30">
        <v>322</v>
      </c>
      <c r="B1192" s="30" t="s">
        <v>78</v>
      </c>
      <c r="C1192" s="30"/>
      <c r="D1192" s="30"/>
      <c r="E1192" s="30"/>
      <c r="F1192" s="37">
        <v>36000</v>
      </c>
      <c r="G1192" s="37">
        <v>35000</v>
      </c>
      <c r="H1192" s="37">
        <v>35000</v>
      </c>
      <c r="I1192" s="37">
        <v>31698.79</v>
      </c>
      <c r="J1192" s="37">
        <f t="shared" si="378"/>
        <v>90.56797142857144</v>
      </c>
      <c r="K1192" s="34"/>
      <c r="L1192" s="40"/>
    </row>
    <row r="1193" spans="1:12" s="29" customFormat="1" ht="13.8" x14ac:dyDescent="0.25">
      <c r="A1193" s="141">
        <v>3221</v>
      </c>
      <c r="B1193" s="141" t="s">
        <v>402</v>
      </c>
      <c r="C1193" s="141"/>
      <c r="D1193" s="141"/>
      <c r="E1193" s="141"/>
      <c r="F1193" s="140">
        <v>3000</v>
      </c>
      <c r="G1193" s="140"/>
      <c r="H1193" s="140">
        <v>3000</v>
      </c>
      <c r="I1193" s="140">
        <v>2626.24</v>
      </c>
      <c r="J1193" s="140">
        <f t="shared" si="378"/>
        <v>87.541333333333327</v>
      </c>
      <c r="K1193" s="34"/>
      <c r="L1193" s="40"/>
    </row>
    <row r="1194" spans="1:12" s="29" customFormat="1" ht="13.8" x14ac:dyDescent="0.25">
      <c r="A1194" s="141">
        <v>3223</v>
      </c>
      <c r="B1194" s="141" t="s">
        <v>37</v>
      </c>
      <c r="C1194" s="141"/>
      <c r="D1194" s="141"/>
      <c r="E1194" s="141"/>
      <c r="F1194" s="140">
        <v>27000</v>
      </c>
      <c r="G1194" s="140"/>
      <c r="H1194" s="140">
        <v>26000</v>
      </c>
      <c r="I1194" s="140">
        <v>24246.2</v>
      </c>
      <c r="J1194" s="140">
        <f t="shared" si="378"/>
        <v>93.254615384615391</v>
      </c>
      <c r="K1194" s="34"/>
      <c r="L1194" s="40"/>
    </row>
    <row r="1195" spans="1:12" s="29" customFormat="1" ht="13.8" x14ac:dyDescent="0.25">
      <c r="A1195" s="141">
        <v>3224</v>
      </c>
      <c r="B1195" s="141" t="s">
        <v>403</v>
      </c>
      <c r="C1195" s="141"/>
      <c r="D1195" s="141"/>
      <c r="E1195" s="141"/>
      <c r="F1195" s="140">
        <v>0</v>
      </c>
      <c r="G1195" s="140"/>
      <c r="H1195" s="140">
        <v>0</v>
      </c>
      <c r="I1195" s="140">
        <v>0</v>
      </c>
      <c r="J1195" s="140">
        <v>0</v>
      </c>
      <c r="K1195" s="34"/>
      <c r="L1195" s="40"/>
    </row>
    <row r="1196" spans="1:12" s="29" customFormat="1" ht="13.8" x14ac:dyDescent="0.25">
      <c r="A1196" s="146">
        <v>3224</v>
      </c>
      <c r="B1196" s="146" t="s">
        <v>404</v>
      </c>
      <c r="C1196" s="141"/>
      <c r="D1196" s="141"/>
      <c r="E1196" s="141"/>
      <c r="F1196" s="140">
        <v>6000</v>
      </c>
      <c r="G1196" s="140"/>
      <c r="H1196" s="140">
        <v>6000</v>
      </c>
      <c r="I1196" s="140">
        <v>4826.3500000000004</v>
      </c>
      <c r="J1196" s="140">
        <f t="shared" si="378"/>
        <v>80.439166666666679</v>
      </c>
      <c r="K1196" s="34"/>
      <c r="L1196" s="40"/>
    </row>
    <row r="1197" spans="1:12" s="29" customFormat="1" ht="13.8" x14ac:dyDescent="0.25">
      <c r="A1197" s="30">
        <v>323</v>
      </c>
      <c r="B1197" s="30" t="s">
        <v>80</v>
      </c>
      <c r="C1197" s="30"/>
      <c r="D1197" s="30"/>
      <c r="E1197" s="30"/>
      <c r="F1197" s="37">
        <v>272000</v>
      </c>
      <c r="G1197" s="37">
        <v>272000</v>
      </c>
      <c r="H1197" s="37">
        <v>272000</v>
      </c>
      <c r="I1197" s="37">
        <v>270751.14</v>
      </c>
      <c r="J1197" s="37">
        <f t="shared" si="378"/>
        <v>99.54086029411765</v>
      </c>
      <c r="K1197" s="34"/>
      <c r="L1197" s="40"/>
    </row>
    <row r="1198" spans="1:12" s="29" customFormat="1" ht="13.8" x14ac:dyDescent="0.25">
      <c r="A1198" s="146">
        <v>3232</v>
      </c>
      <c r="B1198" s="146" t="s">
        <v>405</v>
      </c>
      <c r="F1198" s="38">
        <v>6000</v>
      </c>
      <c r="G1198" s="38"/>
      <c r="H1198" s="38">
        <v>6000</v>
      </c>
      <c r="I1198" s="38">
        <v>5322.39</v>
      </c>
      <c r="J1198" s="38">
        <f t="shared" si="378"/>
        <v>88.706500000000005</v>
      </c>
      <c r="K1198" s="34"/>
      <c r="L1198" s="40"/>
    </row>
    <row r="1199" spans="1:12" s="29" customFormat="1" ht="13.8" x14ac:dyDescent="0.25">
      <c r="A1199" s="146">
        <v>3232</v>
      </c>
      <c r="B1199" s="146" t="s">
        <v>516</v>
      </c>
      <c r="F1199" s="140">
        <v>25000</v>
      </c>
      <c r="G1199" s="38"/>
      <c r="H1199" s="38">
        <v>25000</v>
      </c>
      <c r="I1199" s="38">
        <v>24657.66</v>
      </c>
      <c r="J1199" s="38">
        <f t="shared" si="378"/>
        <v>98.63064</v>
      </c>
      <c r="K1199" s="34"/>
      <c r="L1199" s="40"/>
    </row>
    <row r="1200" spans="1:12" s="29" customFormat="1" ht="13.8" x14ac:dyDescent="0.25">
      <c r="A1200" s="146">
        <v>3232</v>
      </c>
      <c r="B1200" s="146" t="s">
        <v>406</v>
      </c>
      <c r="F1200" s="38">
        <v>241000</v>
      </c>
      <c r="G1200" s="42"/>
      <c r="H1200" s="38">
        <v>241000</v>
      </c>
      <c r="I1200" s="38">
        <v>240771.09</v>
      </c>
      <c r="J1200" s="38">
        <f t="shared" si="378"/>
        <v>99.905016597510382</v>
      </c>
      <c r="K1200" s="34"/>
      <c r="L1200" s="40"/>
    </row>
    <row r="1201" spans="1:12" s="29" customFormat="1" ht="13.8" x14ac:dyDescent="0.25">
      <c r="B1201" s="141"/>
      <c r="F1201" s="38"/>
      <c r="G1201" s="36"/>
      <c r="H1201" s="38"/>
      <c r="I1201" s="38"/>
      <c r="J1201" s="38"/>
      <c r="K1201" s="34"/>
      <c r="L1201" s="40"/>
    </row>
    <row r="1202" spans="1:12" s="29" customFormat="1" ht="13.8" x14ac:dyDescent="0.25">
      <c r="A1202" s="30">
        <v>32</v>
      </c>
      <c r="B1202" s="30" t="s">
        <v>8</v>
      </c>
      <c r="C1202" s="30"/>
      <c r="D1202" s="30"/>
      <c r="E1202" s="30"/>
      <c r="F1202" s="37">
        <v>324500</v>
      </c>
      <c r="G1202" s="37">
        <v>328500</v>
      </c>
      <c r="H1202" s="37">
        <v>328500</v>
      </c>
      <c r="I1202" s="37">
        <v>327884.52</v>
      </c>
      <c r="J1202" s="37">
        <f t="shared" si="378"/>
        <v>99.812639269406404</v>
      </c>
      <c r="K1202" s="34"/>
      <c r="L1202" s="40"/>
    </row>
    <row r="1203" spans="1:12" s="29" customFormat="1" ht="13.8" x14ac:dyDescent="0.25">
      <c r="A1203" s="30">
        <v>322</v>
      </c>
      <c r="B1203" s="30" t="s">
        <v>78</v>
      </c>
      <c r="C1203" s="30"/>
      <c r="D1203" s="30"/>
      <c r="E1203" s="30"/>
      <c r="F1203" s="37">
        <v>110000</v>
      </c>
      <c r="G1203" s="37">
        <v>114000</v>
      </c>
      <c r="H1203" s="37">
        <v>114000</v>
      </c>
      <c r="I1203" s="37">
        <v>113835.77</v>
      </c>
      <c r="J1203" s="37">
        <f t="shared" si="378"/>
        <v>99.855938596491228</v>
      </c>
      <c r="K1203" s="34"/>
      <c r="L1203" s="40"/>
    </row>
    <row r="1204" spans="1:12" s="29" customFormat="1" ht="13.8" x14ac:dyDescent="0.25">
      <c r="A1204" s="29">
        <v>3223</v>
      </c>
      <c r="B1204" s="29" t="s">
        <v>38</v>
      </c>
      <c r="F1204" s="38">
        <v>110000</v>
      </c>
      <c r="G1204" s="38"/>
      <c r="H1204" s="38">
        <v>114000</v>
      </c>
      <c r="I1204" s="38">
        <v>113835.77</v>
      </c>
      <c r="J1204" s="38">
        <f t="shared" si="378"/>
        <v>99.855938596491228</v>
      </c>
      <c r="K1204" s="34"/>
      <c r="L1204" s="40"/>
    </row>
    <row r="1205" spans="1:12" s="29" customFormat="1" ht="13.8" x14ac:dyDescent="0.25">
      <c r="A1205" s="30">
        <v>323</v>
      </c>
      <c r="B1205" s="30" t="s">
        <v>80</v>
      </c>
      <c r="C1205" s="30"/>
      <c r="D1205" s="30"/>
      <c r="E1205" s="30"/>
      <c r="F1205" s="37">
        <v>214500</v>
      </c>
      <c r="G1205" s="37">
        <v>214500</v>
      </c>
      <c r="H1205" s="37">
        <v>214500</v>
      </c>
      <c r="I1205" s="37">
        <v>214048.75</v>
      </c>
      <c r="J1205" s="37">
        <f t="shared" si="378"/>
        <v>99.789627039627035</v>
      </c>
      <c r="K1205" s="34"/>
      <c r="L1205" s="40"/>
    </row>
    <row r="1206" spans="1:12" s="29" customFormat="1" ht="13.8" x14ac:dyDescent="0.25">
      <c r="A1206" s="29">
        <v>3232</v>
      </c>
      <c r="B1206" s="141" t="s">
        <v>112</v>
      </c>
      <c r="F1206" s="38">
        <v>214500</v>
      </c>
      <c r="G1206" s="43"/>
      <c r="H1206" s="38">
        <v>214500</v>
      </c>
      <c r="I1206" s="38">
        <v>214048.75</v>
      </c>
      <c r="J1206" s="38">
        <f t="shared" si="378"/>
        <v>99.789627039627035</v>
      </c>
      <c r="K1206" s="34"/>
      <c r="L1206" s="40"/>
    </row>
    <row r="1207" spans="1:12" s="29" customFormat="1" ht="13.8" x14ac:dyDescent="0.25">
      <c r="B1207" s="141"/>
      <c r="F1207" s="38"/>
      <c r="G1207" s="36"/>
      <c r="H1207" s="38"/>
      <c r="I1207" s="38"/>
      <c r="J1207" s="38"/>
      <c r="K1207" s="34"/>
      <c r="L1207" s="40"/>
    </row>
    <row r="1208" spans="1:12" s="29" customFormat="1" ht="13.8" x14ac:dyDescent="0.25">
      <c r="A1208" s="28"/>
      <c r="B1208" s="146"/>
      <c r="F1208" s="38"/>
      <c r="G1208" s="37"/>
      <c r="H1208" s="38"/>
      <c r="I1208" s="38"/>
      <c r="J1208" s="38"/>
      <c r="K1208" s="34"/>
      <c r="L1208" s="40"/>
    </row>
    <row r="1209" spans="1:12" s="29" customFormat="1" ht="13.8" x14ac:dyDescent="0.25">
      <c r="A1209" s="202" t="s">
        <v>407</v>
      </c>
      <c r="B1209" s="202"/>
      <c r="C1209" s="202"/>
      <c r="D1209" s="202"/>
      <c r="E1209" s="202"/>
      <c r="F1209" s="219">
        <v>2186500</v>
      </c>
      <c r="G1209" s="219">
        <v>2186500</v>
      </c>
      <c r="H1209" s="219">
        <v>2186500</v>
      </c>
      <c r="I1209" s="219">
        <v>2185732.79</v>
      </c>
      <c r="J1209" s="219">
        <f t="shared" si="378"/>
        <v>99.964911502401094</v>
      </c>
      <c r="K1209" s="34"/>
      <c r="L1209" s="40"/>
    </row>
    <row r="1210" spans="1:12" s="29" customFormat="1" ht="13.8" x14ac:dyDescent="0.25">
      <c r="A1210" s="30"/>
      <c r="B1210" s="30"/>
      <c r="C1210" s="30"/>
      <c r="D1210" s="30"/>
      <c r="E1210" s="30"/>
      <c r="F1210" s="37"/>
      <c r="G1210" s="38"/>
      <c r="H1210" s="37"/>
      <c r="I1210" s="37"/>
      <c r="J1210" s="37"/>
      <c r="K1210" s="34"/>
      <c r="L1210" s="40"/>
    </row>
    <row r="1211" spans="1:12" s="29" customFormat="1" ht="13.8" x14ac:dyDescent="0.25">
      <c r="A1211" s="30">
        <v>42</v>
      </c>
      <c r="B1211" s="30" t="s">
        <v>721</v>
      </c>
      <c r="C1211" s="30"/>
      <c r="D1211" s="30"/>
      <c r="E1211" s="30"/>
      <c r="F1211" s="37">
        <v>1514000</v>
      </c>
      <c r="G1211" s="37">
        <v>1514000</v>
      </c>
      <c r="H1211" s="37">
        <v>1514000</v>
      </c>
      <c r="I1211" s="37">
        <v>1513416.44</v>
      </c>
      <c r="J1211" s="37">
        <f t="shared" ref="J1211:J1273" si="379">(I1211/H1211)*100</f>
        <v>99.961455746367236</v>
      </c>
      <c r="K1211" s="34"/>
      <c r="L1211" s="40"/>
    </row>
    <row r="1212" spans="1:12" s="29" customFormat="1" ht="13.8" x14ac:dyDescent="0.25">
      <c r="A1212" s="30">
        <v>421</v>
      </c>
      <c r="B1212" s="30" t="s">
        <v>84</v>
      </c>
      <c r="C1212" s="30"/>
      <c r="D1212" s="30"/>
      <c r="E1212" s="30"/>
      <c r="F1212" s="37">
        <v>1514000</v>
      </c>
      <c r="G1212" s="37">
        <v>1514000</v>
      </c>
      <c r="H1212" s="37">
        <v>1514000</v>
      </c>
      <c r="I1212" s="37">
        <v>1513416.44</v>
      </c>
      <c r="J1212" s="37">
        <f t="shared" si="379"/>
        <v>99.961455746367236</v>
      </c>
      <c r="K1212" s="34"/>
      <c r="L1212" s="40"/>
    </row>
    <row r="1213" spans="1:12" s="29" customFormat="1" ht="13.8" x14ac:dyDescent="0.25">
      <c r="A1213" s="141">
        <v>4213</v>
      </c>
      <c r="B1213" s="141" t="s">
        <v>411</v>
      </c>
      <c r="C1213" s="141"/>
      <c r="D1213" s="141"/>
      <c r="E1213" s="141"/>
      <c r="F1213" s="140">
        <v>1514000</v>
      </c>
      <c r="G1213" s="141"/>
      <c r="H1213" s="140">
        <v>1514000</v>
      </c>
      <c r="I1213" s="140">
        <v>1513416.44</v>
      </c>
      <c r="J1213" s="140">
        <f t="shared" si="379"/>
        <v>99.961455746367236</v>
      </c>
      <c r="K1213" s="34"/>
      <c r="L1213" s="40"/>
    </row>
    <row r="1214" spans="1:12" s="29" customFormat="1" ht="13.8" x14ac:dyDescent="0.25">
      <c r="A1214" s="146">
        <v>4213</v>
      </c>
      <c r="B1214" s="146" t="s">
        <v>412</v>
      </c>
      <c r="C1214" s="141"/>
      <c r="D1214" s="141"/>
      <c r="E1214" s="141"/>
      <c r="F1214" s="140">
        <v>0</v>
      </c>
      <c r="G1214" s="147"/>
      <c r="H1214" s="140">
        <v>0</v>
      </c>
      <c r="I1214" s="140">
        <v>0</v>
      </c>
      <c r="J1214" s="140">
        <v>0</v>
      </c>
      <c r="K1214" s="34"/>
      <c r="L1214" s="40"/>
    </row>
    <row r="1215" spans="1:12" s="29" customFormat="1" ht="13.8" x14ac:dyDescent="0.25">
      <c r="A1215" s="146"/>
      <c r="B1215" s="146"/>
      <c r="C1215" s="141"/>
      <c r="D1215" s="141"/>
      <c r="E1215" s="141"/>
      <c r="F1215" s="140"/>
      <c r="G1215" s="147"/>
      <c r="H1215" s="140"/>
      <c r="I1215" s="140"/>
      <c r="J1215" s="140"/>
      <c r="K1215" s="34"/>
      <c r="L1215" s="40"/>
    </row>
    <row r="1216" spans="1:12" s="29" customFormat="1" ht="13.8" x14ac:dyDescent="0.25">
      <c r="A1216" s="30">
        <v>42</v>
      </c>
      <c r="B1216" s="30" t="s">
        <v>721</v>
      </c>
      <c r="C1216" s="30"/>
      <c r="D1216" s="30"/>
      <c r="E1216" s="30"/>
      <c r="F1216" s="37">
        <v>162000</v>
      </c>
      <c r="G1216" s="37">
        <v>162000</v>
      </c>
      <c r="H1216" s="37">
        <v>162000</v>
      </c>
      <c r="I1216" s="37">
        <v>161873.85</v>
      </c>
      <c r="J1216" s="37">
        <f t="shared" si="379"/>
        <v>99.922129629629637</v>
      </c>
      <c r="K1216" s="34"/>
      <c r="L1216" s="40"/>
    </row>
    <row r="1217" spans="1:12" s="29" customFormat="1" ht="13.8" x14ac:dyDescent="0.25">
      <c r="A1217" s="30">
        <v>421</v>
      </c>
      <c r="B1217" s="30" t="s">
        <v>84</v>
      </c>
      <c r="C1217" s="30"/>
      <c r="D1217" s="30"/>
      <c r="E1217" s="30"/>
      <c r="F1217" s="37">
        <v>162000</v>
      </c>
      <c r="G1217" s="37">
        <v>162000</v>
      </c>
      <c r="H1217" s="37">
        <v>162000</v>
      </c>
      <c r="I1217" s="37">
        <v>161873.85</v>
      </c>
      <c r="J1217" s="37">
        <f t="shared" si="379"/>
        <v>99.922129629629637</v>
      </c>
      <c r="K1217" s="34"/>
      <c r="L1217" s="40"/>
    </row>
    <row r="1218" spans="1:12" s="29" customFormat="1" ht="13.8" x14ac:dyDescent="0.25">
      <c r="A1218" s="146">
        <v>4212</v>
      </c>
      <c r="B1218" s="146" t="s">
        <v>415</v>
      </c>
      <c r="C1218" s="141"/>
      <c r="D1218" s="141"/>
      <c r="E1218" s="141"/>
      <c r="F1218" s="140">
        <v>162000</v>
      </c>
      <c r="G1218" s="147"/>
      <c r="H1218" s="140">
        <v>162000</v>
      </c>
      <c r="I1218" s="140">
        <v>161873.85</v>
      </c>
      <c r="J1218" s="140">
        <f t="shared" si="379"/>
        <v>99.922129629629637</v>
      </c>
      <c r="K1218" s="34"/>
      <c r="L1218" s="40"/>
    </row>
    <row r="1219" spans="1:12" s="29" customFormat="1" ht="13.8" x14ac:dyDescent="0.25">
      <c r="A1219" s="146"/>
      <c r="B1219" s="146"/>
      <c r="C1219" s="141"/>
      <c r="D1219" s="141"/>
      <c r="E1219" s="141"/>
      <c r="F1219" s="140"/>
      <c r="G1219" s="147"/>
      <c r="H1219" s="140"/>
      <c r="I1219" s="140"/>
      <c r="J1219" s="140"/>
      <c r="K1219" s="34"/>
      <c r="L1219" s="40"/>
    </row>
    <row r="1220" spans="1:12" s="29" customFormat="1" ht="13.8" x14ac:dyDescent="0.25">
      <c r="A1220" s="30">
        <v>42</v>
      </c>
      <c r="B1220" s="30" t="s">
        <v>721</v>
      </c>
      <c r="C1220" s="30"/>
      <c r="D1220" s="30"/>
      <c r="E1220" s="30"/>
      <c r="F1220" s="37">
        <v>510500</v>
      </c>
      <c r="G1220" s="37">
        <v>510500</v>
      </c>
      <c r="H1220" s="37">
        <v>510500</v>
      </c>
      <c r="I1220" s="37">
        <v>510442.5</v>
      </c>
      <c r="J1220" s="37">
        <f t="shared" si="379"/>
        <v>99.988736532810975</v>
      </c>
      <c r="K1220" s="34"/>
      <c r="L1220" s="40"/>
    </row>
    <row r="1221" spans="1:12" s="29" customFormat="1" ht="13.8" x14ac:dyDescent="0.25">
      <c r="A1221" s="30">
        <v>421</v>
      </c>
      <c r="B1221" s="30" t="s">
        <v>84</v>
      </c>
      <c r="C1221" s="30"/>
      <c r="D1221" s="30"/>
      <c r="E1221" s="30"/>
      <c r="F1221" s="37">
        <v>510500</v>
      </c>
      <c r="G1221" s="37">
        <v>510500</v>
      </c>
      <c r="H1221" s="37">
        <v>510500</v>
      </c>
      <c r="I1221" s="37">
        <v>510442.5</v>
      </c>
      <c r="J1221" s="37">
        <f t="shared" si="379"/>
        <v>99.988736532810975</v>
      </c>
      <c r="K1221" s="34"/>
      <c r="L1221" s="40"/>
    </row>
    <row r="1222" spans="1:12" s="29" customFormat="1" ht="13.8" x14ac:dyDescent="0.25">
      <c r="A1222" s="146">
        <v>4214</v>
      </c>
      <c r="B1222" s="146" t="s">
        <v>418</v>
      </c>
      <c r="C1222" s="141"/>
      <c r="D1222" s="141"/>
      <c r="E1222" s="141"/>
      <c r="F1222" s="140">
        <v>510500</v>
      </c>
      <c r="G1222" s="147"/>
      <c r="H1222" s="140">
        <v>510500</v>
      </c>
      <c r="I1222" s="140">
        <v>510442.5</v>
      </c>
      <c r="J1222" s="140">
        <f t="shared" si="379"/>
        <v>99.988736532810975</v>
      </c>
      <c r="K1222" s="34"/>
      <c r="L1222" s="40"/>
    </row>
    <row r="1223" spans="1:12" s="29" customFormat="1" ht="13.8" x14ac:dyDescent="0.25">
      <c r="A1223" s="146">
        <v>4214</v>
      </c>
      <c r="B1223" s="146" t="s">
        <v>277</v>
      </c>
      <c r="C1223" s="141"/>
      <c r="D1223" s="141"/>
      <c r="E1223" s="141"/>
      <c r="F1223" s="140">
        <v>0</v>
      </c>
      <c r="G1223" s="147"/>
      <c r="H1223" s="140">
        <v>0</v>
      </c>
      <c r="I1223" s="140">
        <v>0</v>
      </c>
      <c r="J1223" s="140">
        <v>0</v>
      </c>
      <c r="K1223" s="34"/>
      <c r="L1223" s="40"/>
    </row>
    <row r="1224" spans="1:12" s="29" customFormat="1" ht="13.8" x14ac:dyDescent="0.25">
      <c r="A1224" s="146"/>
      <c r="B1224" s="146"/>
      <c r="C1224" s="141"/>
      <c r="D1224" s="141"/>
      <c r="E1224" s="141"/>
      <c r="F1224" s="140"/>
      <c r="G1224" s="147"/>
      <c r="H1224" s="140"/>
      <c r="I1224" s="140"/>
      <c r="J1224" s="140"/>
      <c r="K1224" s="34"/>
      <c r="L1224" s="40"/>
    </row>
    <row r="1225" spans="1:12" s="29" customFormat="1" ht="13.8" x14ac:dyDescent="0.25">
      <c r="A1225" s="202" t="s">
        <v>419</v>
      </c>
      <c r="B1225" s="202"/>
      <c r="C1225" s="202"/>
      <c r="D1225" s="202"/>
      <c r="E1225" s="202"/>
      <c r="F1225" s="219">
        <v>24500</v>
      </c>
      <c r="G1225" s="219">
        <v>24500</v>
      </c>
      <c r="H1225" s="219">
        <v>24500</v>
      </c>
      <c r="I1225" s="219">
        <v>19136.48</v>
      </c>
      <c r="J1225" s="219">
        <f t="shared" si="379"/>
        <v>78.108081632653054</v>
      </c>
      <c r="K1225" s="34"/>
      <c r="L1225" s="40"/>
    </row>
    <row r="1226" spans="1:12" s="29" customFormat="1" ht="13.8" x14ac:dyDescent="0.25">
      <c r="A1226" s="202"/>
      <c r="B1226" s="202" t="s">
        <v>420</v>
      </c>
      <c r="C1226" s="202"/>
      <c r="D1226" s="202"/>
      <c r="E1226" s="202"/>
      <c r="F1226" s="219"/>
      <c r="G1226" s="232"/>
      <c r="H1226" s="219"/>
      <c r="I1226" s="219"/>
      <c r="J1226" s="219"/>
      <c r="K1226" s="34"/>
      <c r="L1226" s="40"/>
    </row>
    <row r="1227" spans="1:12" s="29" customFormat="1" ht="13.8" x14ac:dyDescent="0.25">
      <c r="A1227" s="35"/>
      <c r="B1227" s="35"/>
      <c r="C1227" s="35"/>
      <c r="D1227" s="35"/>
      <c r="E1227" s="35"/>
      <c r="F1227" s="36"/>
      <c r="G1227" s="244"/>
      <c r="H1227" s="36"/>
      <c r="I1227" s="36"/>
      <c r="J1227" s="36"/>
      <c r="K1227" s="34"/>
      <c r="L1227" s="40"/>
    </row>
    <row r="1228" spans="1:12" s="29" customFormat="1" ht="13.8" x14ac:dyDescent="0.25">
      <c r="A1228" s="30">
        <v>42</v>
      </c>
      <c r="B1228" s="30" t="s">
        <v>148</v>
      </c>
      <c r="C1228" s="30"/>
      <c r="D1228" s="30"/>
      <c r="E1228" s="30"/>
      <c r="F1228" s="37">
        <v>24500</v>
      </c>
      <c r="G1228" s="37">
        <v>24500</v>
      </c>
      <c r="H1228" s="37">
        <v>24500</v>
      </c>
      <c r="I1228" s="37">
        <v>19136.48</v>
      </c>
      <c r="J1228" s="37">
        <f t="shared" si="379"/>
        <v>78.108081632653054</v>
      </c>
      <c r="K1228" s="34"/>
      <c r="L1228" s="40"/>
    </row>
    <row r="1229" spans="1:12" s="29" customFormat="1" ht="13.8" x14ac:dyDescent="0.25">
      <c r="A1229" s="30">
        <v>421</v>
      </c>
      <c r="B1229" s="30" t="s">
        <v>84</v>
      </c>
      <c r="C1229" s="30"/>
      <c r="D1229" s="30"/>
      <c r="E1229" s="30"/>
      <c r="F1229" s="37">
        <v>24500</v>
      </c>
      <c r="G1229" s="37">
        <v>24500</v>
      </c>
      <c r="H1229" s="37">
        <v>24500</v>
      </c>
      <c r="I1229" s="37">
        <v>13136.48</v>
      </c>
      <c r="J1229" s="37">
        <f t="shared" si="379"/>
        <v>53.618285714285705</v>
      </c>
      <c r="K1229" s="34"/>
      <c r="L1229" s="40"/>
    </row>
    <row r="1230" spans="1:12" s="29" customFormat="1" ht="13.8" x14ac:dyDescent="0.25">
      <c r="A1230" s="29">
        <v>4214</v>
      </c>
      <c r="B1230" s="29" t="s">
        <v>111</v>
      </c>
      <c r="F1230" s="140">
        <v>20000</v>
      </c>
      <c r="G1230" s="38"/>
      <c r="H1230" s="38">
        <v>20000</v>
      </c>
      <c r="I1230" s="38">
        <v>15722.65</v>
      </c>
      <c r="J1230" s="38">
        <f t="shared" si="379"/>
        <v>78.613250000000008</v>
      </c>
      <c r="K1230" s="34"/>
      <c r="L1230" s="40"/>
    </row>
    <row r="1231" spans="1:12" s="29" customFormat="1" ht="13.8" x14ac:dyDescent="0.25">
      <c r="A1231" s="29">
        <v>4214</v>
      </c>
      <c r="B1231" s="141" t="s">
        <v>307</v>
      </c>
      <c r="F1231" s="38">
        <v>4500</v>
      </c>
      <c r="G1231" s="36"/>
      <c r="H1231" s="38">
        <v>4500</v>
      </c>
      <c r="I1231" s="38">
        <v>3413.83</v>
      </c>
      <c r="J1231" s="38">
        <f t="shared" si="379"/>
        <v>75.862888888888889</v>
      </c>
      <c r="K1231" s="34"/>
      <c r="L1231" s="40"/>
    </row>
    <row r="1232" spans="1:12" s="29" customFormat="1" ht="13.8" x14ac:dyDescent="0.25">
      <c r="B1232" s="141"/>
      <c r="F1232" s="38"/>
      <c r="G1232" s="36"/>
      <c r="H1232" s="38"/>
      <c r="I1232" s="38"/>
      <c r="J1232" s="38"/>
      <c r="K1232" s="34"/>
      <c r="L1232" s="40"/>
    </row>
    <row r="1233" spans="1:12" s="29" customFormat="1" ht="13.8" x14ac:dyDescent="0.25">
      <c r="A1233" s="202" t="s">
        <v>424</v>
      </c>
      <c r="B1233" s="202"/>
      <c r="C1233" s="202"/>
      <c r="D1233" s="202"/>
      <c r="E1233" s="202"/>
      <c r="F1233" s="219">
        <v>333800</v>
      </c>
      <c r="G1233" s="219">
        <v>333800</v>
      </c>
      <c r="H1233" s="219">
        <v>333800</v>
      </c>
      <c r="I1233" s="219">
        <v>328834.62</v>
      </c>
      <c r="J1233" s="219">
        <f t="shared" si="379"/>
        <v>98.512468544038342</v>
      </c>
      <c r="K1233" s="34"/>
      <c r="L1233" s="40"/>
    </row>
    <row r="1234" spans="1:12" s="29" customFormat="1" ht="13.8" x14ac:dyDescent="0.25">
      <c r="B1234" s="141"/>
      <c r="F1234" s="38"/>
      <c r="G1234" s="36"/>
      <c r="H1234" s="38"/>
      <c r="I1234" s="38"/>
      <c r="J1234" s="38"/>
      <c r="K1234" s="34"/>
      <c r="L1234" s="40"/>
    </row>
    <row r="1235" spans="1:12" s="29" customFormat="1" ht="13.8" x14ac:dyDescent="0.25">
      <c r="A1235" s="30">
        <v>32</v>
      </c>
      <c r="B1235" s="30" t="s">
        <v>8</v>
      </c>
      <c r="C1235" s="30"/>
      <c r="D1235" s="30"/>
      <c r="E1235" s="30"/>
      <c r="F1235" s="37">
        <v>27300</v>
      </c>
      <c r="G1235" s="37">
        <v>27300</v>
      </c>
      <c r="H1235" s="37">
        <v>27300</v>
      </c>
      <c r="I1235" s="37">
        <v>22941.919999999998</v>
      </c>
      <c r="J1235" s="37">
        <f t="shared" si="379"/>
        <v>84.036336996336985</v>
      </c>
      <c r="K1235" s="34"/>
      <c r="L1235" s="40"/>
    </row>
    <row r="1236" spans="1:12" s="29" customFormat="1" ht="13.8" x14ac:dyDescent="0.25">
      <c r="A1236" s="30">
        <v>323</v>
      </c>
      <c r="B1236" s="30" t="s">
        <v>80</v>
      </c>
      <c r="C1236" s="30"/>
      <c r="D1236" s="30"/>
      <c r="E1236" s="30"/>
      <c r="F1236" s="37">
        <v>27300</v>
      </c>
      <c r="G1236" s="37">
        <v>27300</v>
      </c>
      <c r="H1236" s="37">
        <v>27300</v>
      </c>
      <c r="I1236" s="37">
        <v>22941.919999999998</v>
      </c>
      <c r="J1236" s="37">
        <f t="shared" si="379"/>
        <v>84.036336996336985</v>
      </c>
      <c r="K1236" s="34"/>
      <c r="L1236" s="40"/>
    </row>
    <row r="1237" spans="1:12" s="29" customFormat="1" ht="13.8" x14ac:dyDescent="0.25">
      <c r="A1237" s="29">
        <v>3233</v>
      </c>
      <c r="B1237" s="141" t="s">
        <v>427</v>
      </c>
      <c r="F1237" s="38">
        <v>1300</v>
      </c>
      <c r="G1237" s="36"/>
      <c r="H1237" s="38">
        <v>1300</v>
      </c>
      <c r="I1237" s="38">
        <v>1228.8800000000001</v>
      </c>
      <c r="J1237" s="38">
        <f t="shared" si="379"/>
        <v>94.529230769230779</v>
      </c>
      <c r="K1237" s="34"/>
      <c r="L1237" s="40"/>
    </row>
    <row r="1238" spans="1:12" s="29" customFormat="1" ht="13.8" x14ac:dyDescent="0.25">
      <c r="A1238" s="29">
        <v>3234</v>
      </c>
      <c r="B1238" s="141" t="s">
        <v>428</v>
      </c>
      <c r="F1238" s="38">
        <v>20000</v>
      </c>
      <c r="G1238" s="36"/>
      <c r="H1238" s="38">
        <v>20000</v>
      </c>
      <c r="I1238" s="38">
        <v>20089.71</v>
      </c>
      <c r="J1238" s="38">
        <f t="shared" si="379"/>
        <v>100.44855</v>
      </c>
      <c r="K1238" s="34"/>
      <c r="L1238" s="40"/>
    </row>
    <row r="1239" spans="1:12" s="29" customFormat="1" ht="13.8" x14ac:dyDescent="0.25">
      <c r="A1239" s="28">
        <v>3239</v>
      </c>
      <c r="B1239" s="146" t="s">
        <v>519</v>
      </c>
      <c r="F1239" s="38">
        <v>6000</v>
      </c>
      <c r="G1239" s="36"/>
      <c r="H1239" s="38">
        <v>6000</v>
      </c>
      <c r="I1239" s="38">
        <v>1623.33</v>
      </c>
      <c r="J1239" s="38">
        <f t="shared" si="379"/>
        <v>27.055499999999999</v>
      </c>
      <c r="K1239" s="34"/>
      <c r="L1239" s="40"/>
    </row>
    <row r="1240" spans="1:12" s="29" customFormat="1" ht="13.8" x14ac:dyDescent="0.25">
      <c r="A1240" s="26">
        <v>36</v>
      </c>
      <c r="B1240" s="26" t="s">
        <v>115</v>
      </c>
      <c r="C1240" s="30"/>
      <c r="D1240" s="30"/>
      <c r="E1240" s="30"/>
      <c r="F1240" s="37">
        <v>12000</v>
      </c>
      <c r="G1240" s="37">
        <v>12000</v>
      </c>
      <c r="H1240" s="37">
        <v>12000</v>
      </c>
      <c r="I1240" s="37">
        <v>12000</v>
      </c>
      <c r="J1240" s="37">
        <f t="shared" si="379"/>
        <v>100</v>
      </c>
      <c r="K1240" s="34"/>
      <c r="L1240" s="40"/>
    </row>
    <row r="1241" spans="1:12" s="29" customFormat="1" ht="13.8" x14ac:dyDescent="0.25">
      <c r="A1241" s="26">
        <v>363</v>
      </c>
      <c r="B1241" s="26" t="s">
        <v>115</v>
      </c>
      <c r="C1241" s="30"/>
      <c r="D1241" s="30"/>
      <c r="E1241" s="30"/>
      <c r="F1241" s="37">
        <v>12000</v>
      </c>
      <c r="G1241" s="37">
        <v>12000</v>
      </c>
      <c r="H1241" s="37">
        <v>12000</v>
      </c>
      <c r="I1241" s="37">
        <v>12000</v>
      </c>
      <c r="J1241" s="37">
        <f t="shared" si="379"/>
        <v>100</v>
      </c>
      <c r="K1241" s="34"/>
      <c r="L1241" s="40"/>
    </row>
    <row r="1242" spans="1:12" s="29" customFormat="1" ht="13.8" x14ac:dyDescent="0.25">
      <c r="A1242" s="28">
        <v>3631</v>
      </c>
      <c r="B1242" s="146" t="s">
        <v>429</v>
      </c>
      <c r="F1242" s="38">
        <v>12000</v>
      </c>
      <c r="G1242" s="36"/>
      <c r="H1242" s="38">
        <v>12000</v>
      </c>
      <c r="I1242" s="38">
        <v>12000</v>
      </c>
      <c r="J1242" s="38">
        <f t="shared" si="379"/>
        <v>100</v>
      </c>
      <c r="K1242" s="34"/>
      <c r="L1242" s="40"/>
    </row>
    <row r="1243" spans="1:12" s="29" customFormat="1" ht="13.8" x14ac:dyDescent="0.25">
      <c r="A1243" s="28"/>
      <c r="B1243" s="146"/>
      <c r="F1243" s="38"/>
      <c r="G1243" s="36"/>
      <c r="H1243" s="38"/>
      <c r="I1243" s="38"/>
      <c r="J1243" s="38"/>
      <c r="K1243" s="34"/>
      <c r="L1243" s="40"/>
    </row>
    <row r="1244" spans="1:12" s="29" customFormat="1" ht="13.8" x14ac:dyDescent="0.25">
      <c r="A1244" s="26">
        <v>42</v>
      </c>
      <c r="B1244" s="26" t="s">
        <v>721</v>
      </c>
      <c r="C1244" s="30"/>
      <c r="D1244" s="30"/>
      <c r="E1244" s="30"/>
      <c r="F1244" s="37">
        <v>120000</v>
      </c>
      <c r="G1244" s="37">
        <v>120000</v>
      </c>
      <c r="H1244" s="37">
        <v>120000</v>
      </c>
      <c r="I1244" s="37">
        <v>119875</v>
      </c>
      <c r="J1244" s="37">
        <f t="shared" si="379"/>
        <v>99.895833333333329</v>
      </c>
      <c r="K1244" s="34"/>
      <c r="L1244" s="40"/>
    </row>
    <row r="1245" spans="1:12" s="29" customFormat="1" ht="13.8" x14ac:dyDescent="0.25">
      <c r="A1245" s="26">
        <v>421</v>
      </c>
      <c r="B1245" s="26" t="s">
        <v>84</v>
      </c>
      <c r="C1245" s="30"/>
      <c r="D1245" s="30"/>
      <c r="E1245" s="30"/>
      <c r="F1245" s="37">
        <v>120000</v>
      </c>
      <c r="G1245" s="37">
        <v>120000</v>
      </c>
      <c r="H1245" s="37">
        <v>120000</v>
      </c>
      <c r="I1245" s="37">
        <v>119875</v>
      </c>
      <c r="J1245" s="37">
        <f t="shared" si="379"/>
        <v>99.895833333333329</v>
      </c>
      <c r="K1245" s="34"/>
      <c r="L1245" s="40"/>
    </row>
    <row r="1246" spans="1:12" s="29" customFormat="1" ht="13.8" x14ac:dyDescent="0.25">
      <c r="A1246" s="146">
        <v>4214</v>
      </c>
      <c r="B1246" s="146" t="s">
        <v>304</v>
      </c>
      <c r="C1246" s="141"/>
      <c r="D1246" s="141"/>
      <c r="E1246" s="141"/>
      <c r="F1246" s="140">
        <v>120000</v>
      </c>
      <c r="G1246" s="244"/>
      <c r="H1246" s="140">
        <v>120000</v>
      </c>
      <c r="I1246" s="140">
        <v>119875</v>
      </c>
      <c r="J1246" s="140">
        <f t="shared" si="379"/>
        <v>99.895833333333329</v>
      </c>
      <c r="K1246" s="34"/>
      <c r="L1246" s="40"/>
    </row>
    <row r="1247" spans="1:12" s="29" customFormat="1" ht="13.8" x14ac:dyDescent="0.25">
      <c r="A1247" s="146"/>
      <c r="B1247" s="146"/>
      <c r="C1247" s="141"/>
      <c r="D1247" s="141"/>
      <c r="E1247" s="141"/>
      <c r="F1247" s="140"/>
      <c r="G1247" s="244"/>
      <c r="H1247" s="140"/>
      <c r="I1247" s="140"/>
      <c r="J1247" s="140"/>
      <c r="K1247" s="34"/>
      <c r="L1247" s="40"/>
    </row>
    <row r="1248" spans="1:12" s="29" customFormat="1" ht="13.8" x14ac:dyDescent="0.25">
      <c r="A1248" s="26">
        <v>422</v>
      </c>
      <c r="B1248" s="26" t="s">
        <v>85</v>
      </c>
      <c r="C1248" s="30"/>
      <c r="D1248" s="30"/>
      <c r="E1248" s="30"/>
      <c r="F1248" s="37">
        <v>109500</v>
      </c>
      <c r="G1248" s="37">
        <v>109500</v>
      </c>
      <c r="H1248" s="37">
        <v>109500</v>
      </c>
      <c r="I1248" s="37">
        <v>109348.5</v>
      </c>
      <c r="J1248" s="37">
        <f t="shared" si="379"/>
        <v>99.861643835616448</v>
      </c>
      <c r="K1248" s="34"/>
      <c r="L1248" s="40"/>
    </row>
    <row r="1249" spans="1:12" s="29" customFormat="1" ht="13.8" x14ac:dyDescent="0.25">
      <c r="A1249" s="28">
        <v>4223</v>
      </c>
      <c r="B1249" s="146" t="s">
        <v>137</v>
      </c>
      <c r="C1249" s="141"/>
      <c r="D1249" s="141"/>
      <c r="E1249" s="141"/>
      <c r="F1249" s="140">
        <v>9500</v>
      </c>
      <c r="G1249" s="244"/>
      <c r="H1249" s="38">
        <v>9500</v>
      </c>
      <c r="I1249" s="38">
        <v>9361</v>
      </c>
      <c r="J1249" s="38">
        <f t="shared" si="379"/>
        <v>98.536842105263162</v>
      </c>
      <c r="K1249" s="34"/>
      <c r="L1249" s="40"/>
    </row>
    <row r="1250" spans="1:12" s="29" customFormat="1" ht="13.8" x14ac:dyDescent="0.25">
      <c r="A1250" s="28">
        <v>4223</v>
      </c>
      <c r="B1250" s="146" t="s">
        <v>432</v>
      </c>
      <c r="C1250" s="141"/>
      <c r="D1250" s="141"/>
      <c r="E1250" s="141"/>
      <c r="F1250" s="140">
        <v>0</v>
      </c>
      <c r="G1250" s="244"/>
      <c r="H1250" s="38"/>
      <c r="I1250" s="38">
        <v>0</v>
      </c>
      <c r="J1250" s="38"/>
      <c r="K1250" s="34"/>
      <c r="L1250" s="40"/>
    </row>
    <row r="1251" spans="1:12" s="29" customFormat="1" ht="13.8" x14ac:dyDescent="0.25">
      <c r="A1251" s="28">
        <v>4223</v>
      </c>
      <c r="B1251" s="146" t="s">
        <v>433</v>
      </c>
      <c r="C1251" s="141"/>
      <c r="D1251" s="141"/>
      <c r="E1251" s="141"/>
      <c r="F1251" s="140">
        <v>100000</v>
      </c>
      <c r="G1251" s="244"/>
      <c r="H1251" s="38">
        <v>100000</v>
      </c>
      <c r="I1251" s="38">
        <v>99987.5</v>
      </c>
      <c r="J1251" s="38">
        <f t="shared" si="379"/>
        <v>99.987499999999997</v>
      </c>
      <c r="K1251" s="34"/>
      <c r="L1251" s="40"/>
    </row>
    <row r="1252" spans="1:12" s="29" customFormat="1" ht="13.8" x14ac:dyDescent="0.25">
      <c r="A1252" s="28"/>
      <c r="B1252" s="146"/>
      <c r="C1252" s="141"/>
      <c r="D1252" s="141"/>
      <c r="E1252" s="141"/>
      <c r="F1252" s="140"/>
      <c r="G1252" s="244"/>
      <c r="H1252" s="38"/>
      <c r="I1252" s="38"/>
      <c r="J1252" s="38"/>
      <c r="K1252" s="34"/>
      <c r="L1252" s="40"/>
    </row>
    <row r="1253" spans="1:12" s="29" customFormat="1" ht="13.8" x14ac:dyDescent="0.25">
      <c r="A1253" s="26">
        <v>425</v>
      </c>
      <c r="B1253" s="26" t="s">
        <v>435</v>
      </c>
      <c r="C1253" s="30"/>
      <c r="D1253" s="30"/>
      <c r="E1253" s="30"/>
      <c r="F1253" s="37">
        <v>65000</v>
      </c>
      <c r="G1253" s="37">
        <v>65000</v>
      </c>
      <c r="H1253" s="37">
        <v>65000</v>
      </c>
      <c r="I1253" s="37">
        <v>64669.2</v>
      </c>
      <c r="J1253" s="37">
        <f t="shared" si="379"/>
        <v>99.491076923076918</v>
      </c>
      <c r="K1253" s="34"/>
      <c r="L1253" s="40"/>
    </row>
    <row r="1254" spans="1:12" s="29" customFormat="1" ht="13.8" x14ac:dyDescent="0.25">
      <c r="A1254" s="28">
        <v>4251</v>
      </c>
      <c r="B1254" s="146" t="s">
        <v>436</v>
      </c>
      <c r="C1254" s="141"/>
      <c r="D1254" s="141"/>
      <c r="E1254" s="141"/>
      <c r="F1254" s="140">
        <v>65000</v>
      </c>
      <c r="G1254" s="244"/>
      <c r="H1254" s="38">
        <v>65000</v>
      </c>
      <c r="I1254" s="38">
        <v>64669.2</v>
      </c>
      <c r="J1254" s="38">
        <f t="shared" si="379"/>
        <v>99.491076923076918</v>
      </c>
      <c r="K1254" s="34"/>
      <c r="L1254" s="40"/>
    </row>
    <row r="1255" spans="1:12" s="29" customFormat="1" ht="13.8" x14ac:dyDescent="0.25">
      <c r="A1255" s="28"/>
      <c r="B1255" s="146"/>
      <c r="C1255" s="141"/>
      <c r="D1255" s="141"/>
      <c r="E1255" s="141"/>
      <c r="F1255" s="140"/>
      <c r="G1255" s="244"/>
      <c r="H1255" s="38"/>
      <c r="I1255" s="38"/>
      <c r="J1255" s="38"/>
      <c r="K1255" s="34"/>
      <c r="L1255" s="40"/>
    </row>
    <row r="1256" spans="1:12" s="29" customFormat="1" ht="13.8" x14ac:dyDescent="0.25">
      <c r="A1256" s="202" t="s">
        <v>437</v>
      </c>
      <c r="B1256" s="202"/>
      <c r="C1256" s="202"/>
      <c r="D1256" s="202"/>
      <c r="E1256" s="202"/>
      <c r="F1256" s="219">
        <v>58200</v>
      </c>
      <c r="G1256" s="219">
        <v>58200</v>
      </c>
      <c r="H1256" s="219">
        <v>58200</v>
      </c>
      <c r="I1256" s="219">
        <v>57145.1</v>
      </c>
      <c r="J1256" s="219">
        <f t="shared" si="379"/>
        <v>98.187457044673536</v>
      </c>
      <c r="K1256" s="34"/>
      <c r="L1256" s="40"/>
    </row>
    <row r="1257" spans="1:12" s="29" customFormat="1" ht="13.8" x14ac:dyDescent="0.25">
      <c r="A1257" s="35"/>
      <c r="B1257" s="35"/>
      <c r="C1257" s="35"/>
      <c r="D1257" s="35"/>
      <c r="E1257" s="35"/>
      <c r="F1257" s="36"/>
      <c r="G1257" s="244"/>
      <c r="H1257" s="36"/>
      <c r="I1257" s="36"/>
      <c r="J1257" s="36"/>
      <c r="K1257" s="34"/>
      <c r="L1257" s="40"/>
    </row>
    <row r="1258" spans="1:12" s="29" customFormat="1" ht="13.8" x14ac:dyDescent="0.25">
      <c r="A1258" s="30">
        <v>32</v>
      </c>
      <c r="B1258" s="30" t="s">
        <v>8</v>
      </c>
      <c r="C1258" s="30"/>
      <c r="D1258" s="30"/>
      <c r="E1258" s="30"/>
      <c r="F1258" s="37">
        <v>58200</v>
      </c>
      <c r="G1258" s="37">
        <v>58200</v>
      </c>
      <c r="H1258" s="37">
        <v>58200</v>
      </c>
      <c r="I1258" s="37">
        <v>57145.1</v>
      </c>
      <c r="J1258" s="37">
        <f t="shared" si="379"/>
        <v>98.187457044673536</v>
      </c>
      <c r="K1258" s="34"/>
      <c r="L1258" s="40"/>
    </row>
    <row r="1259" spans="1:12" s="29" customFormat="1" ht="13.8" x14ac:dyDescent="0.25">
      <c r="A1259" s="30">
        <v>323</v>
      </c>
      <c r="B1259" s="30" t="s">
        <v>80</v>
      </c>
      <c r="C1259" s="30"/>
      <c r="D1259" s="30"/>
      <c r="E1259" s="30"/>
      <c r="F1259" s="37">
        <v>58200</v>
      </c>
      <c r="G1259" s="37">
        <v>58200</v>
      </c>
      <c r="H1259" s="37">
        <v>58200</v>
      </c>
      <c r="I1259" s="37">
        <v>57145.1</v>
      </c>
      <c r="J1259" s="37">
        <f t="shared" si="379"/>
        <v>98.187457044673536</v>
      </c>
      <c r="K1259" s="34"/>
      <c r="L1259" s="40"/>
    </row>
    <row r="1260" spans="1:12" s="29" customFormat="1" ht="13.8" x14ac:dyDescent="0.25">
      <c r="A1260" s="29">
        <v>3234</v>
      </c>
      <c r="B1260" s="29" t="s">
        <v>41</v>
      </c>
      <c r="F1260" s="38">
        <v>40000</v>
      </c>
      <c r="G1260" s="38"/>
      <c r="H1260" s="38">
        <v>40000</v>
      </c>
      <c r="I1260" s="38">
        <v>39907.5</v>
      </c>
      <c r="J1260" s="38">
        <f t="shared" si="379"/>
        <v>99.768749999999997</v>
      </c>
      <c r="K1260" s="34"/>
      <c r="L1260" s="40"/>
    </row>
    <row r="1261" spans="1:12" s="29" customFormat="1" ht="13.8" x14ac:dyDescent="0.25">
      <c r="A1261" s="141">
        <v>3234</v>
      </c>
      <c r="B1261" s="141" t="s">
        <v>122</v>
      </c>
      <c r="C1261" s="141"/>
      <c r="D1261" s="141"/>
      <c r="E1261" s="141"/>
      <c r="F1261" s="140">
        <v>2200</v>
      </c>
      <c r="G1261" s="38"/>
      <c r="H1261" s="38">
        <v>2200</v>
      </c>
      <c r="I1261" s="38">
        <v>2103.59</v>
      </c>
      <c r="J1261" s="38">
        <f t="shared" si="379"/>
        <v>95.617727272727279</v>
      </c>
      <c r="K1261" s="34"/>
      <c r="L1261" s="40"/>
    </row>
    <row r="1262" spans="1:12" s="29" customFormat="1" ht="13.8" x14ac:dyDescent="0.25">
      <c r="A1262" s="29">
        <v>3236</v>
      </c>
      <c r="B1262" s="141" t="s">
        <v>138</v>
      </c>
      <c r="F1262" s="38">
        <v>3500</v>
      </c>
      <c r="G1262" s="36"/>
      <c r="H1262" s="38">
        <v>3500</v>
      </c>
      <c r="I1262" s="38">
        <v>3259.01</v>
      </c>
      <c r="J1262" s="38">
        <f t="shared" si="379"/>
        <v>93.114571428571438</v>
      </c>
      <c r="K1262" s="34"/>
      <c r="L1262" s="40"/>
    </row>
    <row r="1263" spans="1:12" s="29" customFormat="1" ht="13.8" x14ac:dyDescent="0.25">
      <c r="A1263" s="28">
        <v>3236</v>
      </c>
      <c r="B1263" s="141" t="s">
        <v>282</v>
      </c>
      <c r="F1263" s="38">
        <v>12500</v>
      </c>
      <c r="G1263" s="36"/>
      <c r="H1263" s="38">
        <v>12500</v>
      </c>
      <c r="I1263" s="38">
        <v>11875</v>
      </c>
      <c r="J1263" s="38">
        <f t="shared" si="379"/>
        <v>95</v>
      </c>
      <c r="K1263" s="34"/>
      <c r="L1263" s="40"/>
    </row>
    <row r="1264" spans="1:12" s="29" customFormat="1" ht="13.8" x14ac:dyDescent="0.25">
      <c r="A1264" s="28"/>
      <c r="B1264" s="146"/>
      <c r="C1264" s="141"/>
      <c r="D1264" s="141"/>
      <c r="E1264" s="141"/>
      <c r="F1264" s="140"/>
      <c r="G1264" s="244"/>
      <c r="H1264" s="38"/>
      <c r="I1264" s="38"/>
      <c r="J1264" s="38"/>
      <c r="K1264" s="34"/>
      <c r="L1264" s="40"/>
    </row>
    <row r="1265" spans="1:12" s="29" customFormat="1" ht="13.8" x14ac:dyDescent="0.25">
      <c r="A1265" s="202" t="s">
        <v>739</v>
      </c>
      <c r="B1265" s="202"/>
      <c r="C1265" s="202"/>
      <c r="D1265" s="202"/>
      <c r="E1265" s="202"/>
      <c r="F1265" s="219">
        <v>786600</v>
      </c>
      <c r="G1265" s="219">
        <v>792600</v>
      </c>
      <c r="H1265" s="219">
        <v>792600</v>
      </c>
      <c r="I1265" s="219">
        <v>791488.54</v>
      </c>
      <c r="J1265" s="219">
        <f t="shared" si="379"/>
        <v>99.859770375977803</v>
      </c>
      <c r="K1265" s="34"/>
      <c r="L1265" s="40"/>
    </row>
    <row r="1266" spans="1:12" s="29" customFormat="1" ht="13.8" x14ac:dyDescent="0.25">
      <c r="A1266" s="28"/>
      <c r="B1266" s="146"/>
      <c r="C1266" s="202" t="s">
        <v>441</v>
      </c>
      <c r="D1266" s="141"/>
      <c r="E1266" s="141"/>
      <c r="F1266" s="140"/>
      <c r="G1266" s="244"/>
      <c r="H1266" s="38"/>
      <c r="I1266" s="38"/>
      <c r="J1266" s="38"/>
      <c r="K1266" s="34"/>
      <c r="L1266" s="40"/>
    </row>
    <row r="1267" spans="1:12" s="29" customFormat="1" ht="13.8" x14ac:dyDescent="0.25">
      <c r="A1267" s="26">
        <v>32</v>
      </c>
      <c r="B1267" s="26" t="s">
        <v>8</v>
      </c>
      <c r="C1267" s="30"/>
      <c r="D1267" s="30"/>
      <c r="E1267" s="30"/>
      <c r="F1267" s="37">
        <v>16600</v>
      </c>
      <c r="G1267" s="37">
        <v>16600</v>
      </c>
      <c r="H1267" s="37">
        <v>16600</v>
      </c>
      <c r="I1267" s="37">
        <v>16301.31</v>
      </c>
      <c r="J1267" s="37">
        <f t="shared" si="379"/>
        <v>98.200662650602411</v>
      </c>
      <c r="K1267" s="34"/>
      <c r="L1267" s="40"/>
    </row>
    <row r="1268" spans="1:12" s="29" customFormat="1" ht="13.8" x14ac:dyDescent="0.25">
      <c r="A1268" s="26">
        <v>323</v>
      </c>
      <c r="B1268" s="26" t="s">
        <v>80</v>
      </c>
      <c r="C1268" s="30"/>
      <c r="D1268" s="30"/>
      <c r="E1268" s="30"/>
      <c r="F1268" s="37">
        <v>16600</v>
      </c>
      <c r="G1268" s="37">
        <v>16600</v>
      </c>
      <c r="H1268" s="37">
        <v>16600</v>
      </c>
      <c r="I1268" s="37">
        <v>16301.31</v>
      </c>
      <c r="J1268" s="37">
        <f t="shared" si="379"/>
        <v>98.200662650602411</v>
      </c>
      <c r="K1268" s="34"/>
      <c r="L1268" s="40"/>
    </row>
    <row r="1269" spans="1:12" s="29" customFormat="1" ht="13.8" x14ac:dyDescent="0.25">
      <c r="A1269" s="28">
        <v>3232</v>
      </c>
      <c r="B1269" s="146" t="s">
        <v>442</v>
      </c>
      <c r="C1269" s="141"/>
      <c r="D1269" s="141"/>
      <c r="E1269" s="141"/>
      <c r="F1269" s="140">
        <v>9000</v>
      </c>
      <c r="G1269" s="244"/>
      <c r="H1269" s="38">
        <v>9000</v>
      </c>
      <c r="I1269" s="38">
        <v>8702.35</v>
      </c>
      <c r="J1269" s="38">
        <f t="shared" si="379"/>
        <v>96.692777777777778</v>
      </c>
      <c r="K1269" s="34"/>
      <c r="L1269" s="40"/>
    </row>
    <row r="1270" spans="1:12" s="29" customFormat="1" ht="13.8" x14ac:dyDescent="0.25">
      <c r="A1270" s="28">
        <v>3237</v>
      </c>
      <c r="B1270" s="146" t="s">
        <v>443</v>
      </c>
      <c r="C1270" s="141"/>
      <c r="D1270" s="141"/>
      <c r="E1270" s="141"/>
      <c r="F1270" s="140">
        <v>0</v>
      </c>
      <c r="G1270" s="244"/>
      <c r="H1270" s="38"/>
      <c r="I1270" s="38">
        <v>0</v>
      </c>
      <c r="J1270" s="38"/>
      <c r="K1270" s="34"/>
      <c r="L1270" s="40"/>
    </row>
    <row r="1271" spans="1:12" s="29" customFormat="1" ht="13.8" x14ac:dyDescent="0.25">
      <c r="A1271" s="28">
        <v>3237</v>
      </c>
      <c r="B1271" s="146" t="s">
        <v>653</v>
      </c>
      <c r="C1271" s="141"/>
      <c r="D1271" s="141"/>
      <c r="E1271" s="141"/>
      <c r="F1271" s="140">
        <v>7600</v>
      </c>
      <c r="G1271" s="244"/>
      <c r="H1271" s="38">
        <v>7600</v>
      </c>
      <c r="I1271" s="38">
        <v>7598.96</v>
      </c>
      <c r="J1271" s="38">
        <f t="shared" si="379"/>
        <v>99.986315789473693</v>
      </c>
      <c r="K1271" s="34"/>
      <c r="L1271" s="40"/>
    </row>
    <row r="1272" spans="1:12" s="29" customFormat="1" ht="13.8" x14ac:dyDescent="0.25">
      <c r="A1272" s="26">
        <v>45</v>
      </c>
      <c r="B1272" s="26" t="s">
        <v>446</v>
      </c>
      <c r="C1272" s="30"/>
      <c r="D1272" s="30"/>
      <c r="E1272" s="30"/>
      <c r="F1272" s="37">
        <v>770000</v>
      </c>
      <c r="G1272" s="37">
        <v>776000</v>
      </c>
      <c r="H1272" s="37">
        <v>776000</v>
      </c>
      <c r="I1272" s="37">
        <v>775187.23</v>
      </c>
      <c r="J1272" s="37">
        <f t="shared" si="379"/>
        <v>99.895261597938145</v>
      </c>
      <c r="K1272" s="34"/>
      <c r="L1272" s="40"/>
    </row>
    <row r="1273" spans="1:12" s="29" customFormat="1" ht="13.8" x14ac:dyDescent="0.25">
      <c r="A1273" s="26">
        <v>451</v>
      </c>
      <c r="B1273" s="26" t="s">
        <v>447</v>
      </c>
      <c r="C1273" s="30"/>
      <c r="D1273" s="30"/>
      <c r="E1273" s="30"/>
      <c r="F1273" s="37">
        <v>770000</v>
      </c>
      <c r="G1273" s="37">
        <v>776000</v>
      </c>
      <c r="H1273" s="37">
        <v>776000</v>
      </c>
      <c r="I1273" s="37">
        <v>775187.23</v>
      </c>
      <c r="J1273" s="37">
        <f t="shared" si="379"/>
        <v>99.895261597938145</v>
      </c>
      <c r="K1273" s="34"/>
      <c r="L1273" s="40"/>
    </row>
    <row r="1274" spans="1:12" s="29" customFormat="1" ht="13.8" x14ac:dyDescent="0.25">
      <c r="A1274" s="28">
        <v>4511</v>
      </c>
      <c r="B1274" s="146" t="s">
        <v>448</v>
      </c>
      <c r="C1274" s="141"/>
      <c r="D1274" s="141"/>
      <c r="E1274" s="141"/>
      <c r="F1274" s="140">
        <v>394000</v>
      </c>
      <c r="G1274" s="244"/>
      <c r="H1274" s="38">
        <v>400000</v>
      </c>
      <c r="I1274" s="38">
        <v>399701.12</v>
      </c>
      <c r="J1274" s="38">
        <f t="shared" ref="J1274:J1337" si="380">(I1274/H1274)*100</f>
        <v>99.925280000000001</v>
      </c>
      <c r="K1274" s="34"/>
      <c r="L1274" s="40"/>
    </row>
    <row r="1275" spans="1:12" s="29" customFormat="1" ht="13.8" x14ac:dyDescent="0.25">
      <c r="A1275" s="146">
        <v>4511</v>
      </c>
      <c r="B1275" s="146" t="s">
        <v>449</v>
      </c>
      <c r="C1275" s="141"/>
      <c r="D1275" s="141"/>
      <c r="E1275" s="141"/>
      <c r="F1275" s="140">
        <v>376000</v>
      </c>
      <c r="G1275" s="244"/>
      <c r="H1275" s="38">
        <v>376000</v>
      </c>
      <c r="I1275" s="38">
        <v>375486.11</v>
      </c>
      <c r="J1275" s="38">
        <f t="shared" si="380"/>
        <v>99.863327127659574</v>
      </c>
      <c r="K1275" s="34"/>
      <c r="L1275" s="40"/>
    </row>
    <row r="1276" spans="1:12" s="29" customFormat="1" ht="13.8" x14ac:dyDescent="0.25">
      <c r="A1276" s="146">
        <v>4511</v>
      </c>
      <c r="B1276" s="146" t="s">
        <v>450</v>
      </c>
      <c r="C1276" s="141"/>
      <c r="D1276" s="141"/>
      <c r="E1276" s="141"/>
      <c r="F1276" s="140">
        <v>0</v>
      </c>
      <c r="G1276" s="244"/>
      <c r="H1276" s="38"/>
      <c r="I1276" s="38">
        <v>0</v>
      </c>
      <c r="J1276" s="38">
        <v>0</v>
      </c>
      <c r="K1276" s="34"/>
      <c r="L1276" s="40"/>
    </row>
    <row r="1277" spans="1:12" s="29" customFormat="1" ht="13.8" x14ac:dyDescent="0.25">
      <c r="A1277" s="146"/>
      <c r="B1277" s="146"/>
      <c r="C1277" s="141"/>
      <c r="D1277" s="141"/>
      <c r="E1277" s="141"/>
      <c r="F1277" s="140"/>
      <c r="G1277" s="244"/>
      <c r="H1277" s="38"/>
      <c r="I1277" s="38"/>
      <c r="J1277" s="38"/>
      <c r="K1277" s="34"/>
      <c r="L1277" s="40"/>
    </row>
    <row r="1278" spans="1:12" s="29" customFormat="1" ht="13.8" x14ac:dyDescent="0.25">
      <c r="A1278" s="146"/>
      <c r="B1278" s="146"/>
      <c r="C1278" s="141"/>
      <c r="D1278" s="141"/>
      <c r="E1278" s="141"/>
      <c r="F1278" s="140"/>
      <c r="G1278" s="244"/>
      <c r="H1278" s="38"/>
      <c r="I1278" s="38"/>
      <c r="J1278" s="38"/>
      <c r="K1278" s="34"/>
      <c r="L1278" s="40"/>
    </row>
    <row r="1279" spans="1:12" s="29" customFormat="1" ht="13.8" x14ac:dyDescent="0.25">
      <c r="A1279" s="200" t="s">
        <v>451</v>
      </c>
      <c r="B1279" s="200"/>
      <c r="C1279" s="200"/>
      <c r="D1279" s="200"/>
      <c r="E1279" s="200"/>
      <c r="F1279" s="201">
        <v>927520</v>
      </c>
      <c r="G1279" s="201">
        <v>927520</v>
      </c>
      <c r="H1279" s="201">
        <v>927520</v>
      </c>
      <c r="I1279" s="201">
        <v>917160.79</v>
      </c>
      <c r="J1279" s="201">
        <f t="shared" si="380"/>
        <v>98.883128126617208</v>
      </c>
      <c r="K1279" s="34"/>
      <c r="L1279" s="40"/>
    </row>
    <row r="1280" spans="1:12" s="29" customFormat="1" ht="13.8" x14ac:dyDescent="0.25">
      <c r="A1280" s="202" t="s">
        <v>452</v>
      </c>
      <c r="B1280" s="202"/>
      <c r="C1280" s="202"/>
      <c r="D1280" s="202"/>
      <c r="E1280" s="202"/>
      <c r="F1280" s="203">
        <v>822320</v>
      </c>
      <c r="G1280" s="203">
        <v>822320</v>
      </c>
      <c r="H1280" s="203">
        <v>822320</v>
      </c>
      <c r="I1280" s="203">
        <v>817000.79</v>
      </c>
      <c r="J1280" s="203">
        <f t="shared" si="380"/>
        <v>99.353145977235144</v>
      </c>
      <c r="K1280" s="34"/>
      <c r="L1280" s="40"/>
    </row>
    <row r="1281" spans="1:12" s="29" customFormat="1" ht="13.8" x14ac:dyDescent="0.25">
      <c r="A1281" s="30">
        <v>31</v>
      </c>
      <c r="B1281" s="30" t="s">
        <v>4</v>
      </c>
      <c r="C1281" s="30"/>
      <c r="D1281" s="30"/>
      <c r="E1281" s="30"/>
      <c r="F1281" s="37">
        <v>556030</v>
      </c>
      <c r="G1281" s="37">
        <v>556030</v>
      </c>
      <c r="H1281" s="37">
        <v>556030</v>
      </c>
      <c r="I1281" s="37">
        <v>555867.68999999994</v>
      </c>
      <c r="J1281" s="37">
        <f t="shared" si="380"/>
        <v>99.970809129003825</v>
      </c>
      <c r="K1281" s="34"/>
      <c r="L1281" s="40"/>
    </row>
    <row r="1282" spans="1:12" s="29" customFormat="1" ht="13.8" x14ac:dyDescent="0.25">
      <c r="A1282" s="30">
        <v>311</v>
      </c>
      <c r="B1282" s="30" t="s">
        <v>99</v>
      </c>
      <c r="C1282" s="30"/>
      <c r="D1282" s="30"/>
      <c r="E1282" s="30"/>
      <c r="F1282" s="37">
        <v>438300</v>
      </c>
      <c r="G1282" s="37">
        <v>438300</v>
      </c>
      <c r="H1282" s="37">
        <v>438300</v>
      </c>
      <c r="I1282" s="37">
        <v>438187.39</v>
      </c>
      <c r="J1282" s="37">
        <f t="shared" si="380"/>
        <v>99.974307551905099</v>
      </c>
      <c r="K1282" s="34"/>
      <c r="L1282" s="40"/>
    </row>
    <row r="1283" spans="1:12" s="29" customFormat="1" ht="13.8" x14ac:dyDescent="0.25">
      <c r="A1283" s="29">
        <v>3111</v>
      </c>
      <c r="B1283" s="29" t="s">
        <v>39</v>
      </c>
      <c r="F1283" s="38">
        <v>438300</v>
      </c>
      <c r="G1283" s="38"/>
      <c r="H1283" s="38">
        <v>438300</v>
      </c>
      <c r="I1283" s="38">
        <v>438187.39</v>
      </c>
      <c r="J1283" s="38">
        <f t="shared" si="380"/>
        <v>99.974307551905099</v>
      </c>
      <c r="K1283" s="34"/>
      <c r="L1283" s="40"/>
    </row>
    <row r="1284" spans="1:12" s="29" customFormat="1" ht="13.8" x14ac:dyDescent="0.25">
      <c r="A1284" s="26">
        <v>312</v>
      </c>
      <c r="B1284" s="26" t="s">
        <v>101</v>
      </c>
      <c r="C1284" s="30"/>
      <c r="D1284" s="30"/>
      <c r="E1284" s="30"/>
      <c r="F1284" s="37">
        <v>44000</v>
      </c>
      <c r="G1284" s="37">
        <v>44000</v>
      </c>
      <c r="H1284" s="37">
        <v>44000</v>
      </c>
      <c r="I1284" s="37">
        <v>44000</v>
      </c>
      <c r="J1284" s="37">
        <f t="shared" si="380"/>
        <v>100</v>
      </c>
      <c r="K1284" s="34"/>
      <c r="L1284" s="40"/>
    </row>
    <row r="1285" spans="1:12" s="29" customFormat="1" ht="13.8" x14ac:dyDescent="0.25">
      <c r="A1285" s="28">
        <v>3121</v>
      </c>
      <c r="B1285" s="146" t="s">
        <v>366</v>
      </c>
      <c r="F1285" s="38">
        <v>24000</v>
      </c>
      <c r="G1285" s="38"/>
      <c r="H1285" s="38">
        <v>24000</v>
      </c>
      <c r="I1285" s="38">
        <v>24000</v>
      </c>
      <c r="J1285" s="38">
        <f t="shared" si="380"/>
        <v>100</v>
      </c>
      <c r="K1285" s="34"/>
      <c r="L1285" s="40"/>
    </row>
    <row r="1286" spans="1:12" s="29" customFormat="1" ht="13.8" x14ac:dyDescent="0.25">
      <c r="A1286" s="146">
        <v>3121</v>
      </c>
      <c r="B1286" s="146" t="s">
        <v>455</v>
      </c>
      <c r="C1286" s="141"/>
      <c r="F1286" s="38">
        <v>20000</v>
      </c>
      <c r="G1286" s="38"/>
      <c r="H1286" s="38">
        <v>20000</v>
      </c>
      <c r="I1286" s="38">
        <v>20000</v>
      </c>
      <c r="J1286" s="38">
        <f t="shared" si="380"/>
        <v>100</v>
      </c>
      <c r="K1286" s="34"/>
      <c r="L1286" s="40"/>
    </row>
    <row r="1287" spans="1:12" s="29" customFormat="1" ht="13.8" x14ac:dyDescent="0.25">
      <c r="A1287" s="30">
        <v>313</v>
      </c>
      <c r="B1287" s="30" t="s">
        <v>76</v>
      </c>
      <c r="C1287" s="30"/>
      <c r="D1287" s="30"/>
      <c r="E1287" s="30"/>
      <c r="F1287" s="37">
        <v>73730</v>
      </c>
      <c r="G1287" s="37">
        <v>73730</v>
      </c>
      <c r="H1287" s="37">
        <v>73730</v>
      </c>
      <c r="I1287" s="37">
        <v>73680.3</v>
      </c>
      <c r="J1287" s="37">
        <f t="shared" si="380"/>
        <v>99.932591889325934</v>
      </c>
      <c r="K1287" s="34"/>
      <c r="L1287" s="40"/>
    </row>
    <row r="1288" spans="1:12" s="29" customFormat="1" ht="13.8" x14ac:dyDescent="0.25">
      <c r="A1288" s="29">
        <v>3132</v>
      </c>
      <c r="B1288" s="29" t="s">
        <v>7</v>
      </c>
      <c r="F1288" s="38">
        <v>73100</v>
      </c>
      <c r="G1288" s="37"/>
      <c r="H1288" s="38">
        <v>73100</v>
      </c>
      <c r="I1288" s="38">
        <v>73056.929999999993</v>
      </c>
      <c r="J1288" s="38">
        <f t="shared" si="380"/>
        <v>99.941080711354303</v>
      </c>
      <c r="K1288" s="34"/>
      <c r="L1288" s="40"/>
    </row>
    <row r="1289" spans="1:12" s="29" customFormat="1" ht="13.8" x14ac:dyDescent="0.25">
      <c r="A1289" s="28">
        <v>3133</v>
      </c>
      <c r="B1289" s="45" t="s">
        <v>348</v>
      </c>
      <c r="F1289" s="38">
        <v>630</v>
      </c>
      <c r="G1289" s="37"/>
      <c r="H1289" s="38">
        <v>630</v>
      </c>
      <c r="I1289" s="38">
        <v>623.37</v>
      </c>
      <c r="J1289" s="38">
        <f t="shared" si="380"/>
        <v>98.947619047619057</v>
      </c>
      <c r="K1289" s="34"/>
      <c r="L1289" s="40"/>
    </row>
    <row r="1290" spans="1:12" s="29" customFormat="1" ht="13.8" x14ac:dyDescent="0.25">
      <c r="A1290" s="30">
        <v>32</v>
      </c>
      <c r="B1290" s="30" t="s">
        <v>8</v>
      </c>
      <c r="C1290" s="30"/>
      <c r="D1290" s="30"/>
      <c r="E1290" s="30"/>
      <c r="F1290" s="43">
        <v>181490</v>
      </c>
      <c r="G1290" s="43">
        <v>181490</v>
      </c>
      <c r="H1290" s="43">
        <v>181490</v>
      </c>
      <c r="I1290" s="43">
        <v>177431.79</v>
      </c>
      <c r="J1290" s="43">
        <f t="shared" si="380"/>
        <v>97.763948426910574</v>
      </c>
      <c r="K1290" s="34"/>
      <c r="L1290" s="40"/>
    </row>
    <row r="1291" spans="1:12" s="29" customFormat="1" ht="13.8" x14ac:dyDescent="0.25">
      <c r="A1291" s="30">
        <v>321</v>
      </c>
      <c r="B1291" s="30" t="s">
        <v>77</v>
      </c>
      <c r="C1291" s="30"/>
      <c r="D1291" s="30"/>
      <c r="E1291" s="30"/>
      <c r="F1291" s="43">
        <v>29290</v>
      </c>
      <c r="G1291" s="43">
        <v>29290</v>
      </c>
      <c r="H1291" s="43">
        <v>29290</v>
      </c>
      <c r="I1291" s="43">
        <v>28347</v>
      </c>
      <c r="J1291" s="43">
        <f t="shared" si="380"/>
        <v>96.780471150563329</v>
      </c>
      <c r="K1291" s="34"/>
      <c r="L1291" s="40"/>
    </row>
    <row r="1292" spans="1:12" s="29" customFormat="1" ht="13.8" x14ac:dyDescent="0.25">
      <c r="A1292" s="141">
        <v>3211</v>
      </c>
      <c r="B1292" s="141" t="s">
        <v>17</v>
      </c>
      <c r="C1292" s="141"/>
      <c r="D1292" s="141"/>
      <c r="E1292" s="141"/>
      <c r="F1292" s="140">
        <v>4850</v>
      </c>
      <c r="G1292" s="147"/>
      <c r="H1292" s="38">
        <v>4850</v>
      </c>
      <c r="I1292" s="38">
        <v>4438</v>
      </c>
      <c r="J1292" s="38">
        <f t="shared" si="380"/>
        <v>91.505154639175259</v>
      </c>
      <c r="K1292" s="34"/>
      <c r="L1292" s="40"/>
    </row>
    <row r="1293" spans="1:12" s="29" customFormat="1" ht="13.8" x14ac:dyDescent="0.25">
      <c r="A1293" s="141">
        <v>3212</v>
      </c>
      <c r="B1293" s="141" t="s">
        <v>40</v>
      </c>
      <c r="C1293" s="141"/>
      <c r="D1293" s="141"/>
      <c r="E1293" s="141"/>
      <c r="F1293" s="147">
        <v>22500</v>
      </c>
      <c r="G1293" s="147"/>
      <c r="H1293" s="38">
        <v>22500</v>
      </c>
      <c r="I1293" s="38">
        <v>21969</v>
      </c>
      <c r="J1293" s="38">
        <f t="shared" si="380"/>
        <v>97.64</v>
      </c>
      <c r="K1293" s="34"/>
      <c r="L1293" s="40"/>
    </row>
    <row r="1294" spans="1:12" s="29" customFormat="1" ht="13.8" x14ac:dyDescent="0.25">
      <c r="A1294" s="29">
        <v>3213</v>
      </c>
      <c r="B1294" s="29" t="s">
        <v>19</v>
      </c>
      <c r="F1294" s="38">
        <v>1940</v>
      </c>
      <c r="G1294" s="44"/>
      <c r="H1294" s="38">
        <v>1940</v>
      </c>
      <c r="I1294" s="38">
        <v>1940</v>
      </c>
      <c r="J1294" s="38">
        <f t="shared" si="380"/>
        <v>100</v>
      </c>
      <c r="K1294" s="34"/>
      <c r="L1294" s="40"/>
    </row>
    <row r="1295" spans="1:12" s="29" customFormat="1" ht="13.8" x14ac:dyDescent="0.25">
      <c r="A1295" s="30">
        <v>322</v>
      </c>
      <c r="B1295" s="30" t="s">
        <v>78</v>
      </c>
      <c r="C1295" s="30"/>
      <c r="D1295" s="30"/>
      <c r="E1295" s="30"/>
      <c r="F1295" s="43">
        <v>108000</v>
      </c>
      <c r="G1295" s="43">
        <v>108000</v>
      </c>
      <c r="H1295" s="43">
        <v>108000</v>
      </c>
      <c r="I1295" s="43">
        <v>105457.44</v>
      </c>
      <c r="J1295" s="43">
        <f t="shared" si="380"/>
        <v>97.645777777777781</v>
      </c>
      <c r="K1295" s="34"/>
      <c r="L1295" s="40"/>
    </row>
    <row r="1296" spans="1:12" s="29" customFormat="1" ht="13.8" x14ac:dyDescent="0.25">
      <c r="A1296" s="141">
        <v>3221</v>
      </c>
      <c r="B1296" s="141" t="s">
        <v>79</v>
      </c>
      <c r="C1296" s="141"/>
      <c r="D1296" s="141"/>
      <c r="E1296" s="141"/>
      <c r="F1296" s="27">
        <v>16000</v>
      </c>
      <c r="G1296" s="147"/>
      <c r="H1296" s="38">
        <v>16000</v>
      </c>
      <c r="I1296" s="38">
        <v>15510.79</v>
      </c>
      <c r="J1296" s="38">
        <f t="shared" si="380"/>
        <v>96.942437499999997</v>
      </c>
      <c r="K1296" s="34"/>
      <c r="L1296" s="40"/>
    </row>
    <row r="1297" spans="1:12" s="29" customFormat="1" ht="13.8" x14ac:dyDescent="0.25">
      <c r="A1297" s="146">
        <v>3222</v>
      </c>
      <c r="B1297" s="146" t="s">
        <v>93</v>
      </c>
      <c r="C1297" s="146"/>
      <c r="D1297" s="146"/>
      <c r="E1297" s="146"/>
      <c r="F1297" s="27">
        <v>43000</v>
      </c>
      <c r="G1297" s="42"/>
      <c r="H1297" s="38">
        <v>43000</v>
      </c>
      <c r="I1297" s="38">
        <v>42555.9</v>
      </c>
      <c r="J1297" s="38">
        <f t="shared" si="380"/>
        <v>98.967209302325585</v>
      </c>
      <c r="K1297" s="34"/>
      <c r="L1297" s="40"/>
    </row>
    <row r="1298" spans="1:12" s="29" customFormat="1" ht="13.8" x14ac:dyDescent="0.25">
      <c r="A1298" s="146">
        <v>3223</v>
      </c>
      <c r="B1298" s="146" t="s">
        <v>23</v>
      </c>
      <c r="C1298" s="146"/>
      <c r="D1298" s="146"/>
      <c r="E1298" s="146"/>
      <c r="F1298" s="27">
        <v>7600</v>
      </c>
      <c r="G1298" s="42"/>
      <c r="H1298" s="38">
        <v>7600</v>
      </c>
      <c r="I1298" s="38">
        <v>7562.43</v>
      </c>
      <c r="J1298" s="38">
        <f t="shared" si="380"/>
        <v>99.505657894736842</v>
      </c>
      <c r="K1298" s="34"/>
      <c r="L1298" s="40"/>
    </row>
    <row r="1299" spans="1:12" s="29" customFormat="1" ht="13.8" x14ac:dyDescent="0.25">
      <c r="A1299" s="28">
        <v>3223</v>
      </c>
      <c r="B1299" s="28" t="s">
        <v>68</v>
      </c>
      <c r="C1299" s="28"/>
      <c r="D1299" s="28"/>
      <c r="E1299" s="28"/>
      <c r="F1299" s="27">
        <v>34000</v>
      </c>
      <c r="G1299" s="36"/>
      <c r="H1299" s="38">
        <v>34000</v>
      </c>
      <c r="I1299" s="38">
        <v>32908.15</v>
      </c>
      <c r="J1299" s="38">
        <f t="shared" si="380"/>
        <v>96.788676470588243</v>
      </c>
      <c r="K1299" s="34"/>
      <c r="L1299" s="40"/>
    </row>
    <row r="1300" spans="1:12" s="29" customFormat="1" ht="13.8" x14ac:dyDescent="0.25">
      <c r="A1300" s="28">
        <v>3225</v>
      </c>
      <c r="B1300" s="146" t="s">
        <v>25</v>
      </c>
      <c r="C1300" s="28"/>
      <c r="D1300" s="28"/>
      <c r="E1300" s="28"/>
      <c r="F1300" s="44">
        <v>7400</v>
      </c>
      <c r="G1300" s="36"/>
      <c r="H1300" s="38">
        <v>7400</v>
      </c>
      <c r="I1300" s="38">
        <v>6920.17</v>
      </c>
      <c r="J1300" s="38">
        <f t="shared" si="380"/>
        <v>93.515810810810805</v>
      </c>
      <c r="K1300" s="34"/>
      <c r="L1300" s="40"/>
    </row>
    <row r="1301" spans="1:12" s="29" customFormat="1" ht="13.8" x14ac:dyDescent="0.25">
      <c r="A1301" s="26">
        <v>323</v>
      </c>
      <c r="B1301" s="26" t="s">
        <v>80</v>
      </c>
      <c r="C1301" s="26"/>
      <c r="D1301" s="26"/>
      <c r="E1301" s="26"/>
      <c r="F1301" s="37">
        <v>38700</v>
      </c>
      <c r="G1301" s="37">
        <v>38700</v>
      </c>
      <c r="H1301" s="37">
        <v>38700</v>
      </c>
      <c r="I1301" s="37">
        <v>38320.03</v>
      </c>
      <c r="J1301" s="37">
        <f t="shared" si="380"/>
        <v>99.018165374676997</v>
      </c>
      <c r="K1301" s="34"/>
      <c r="L1301" s="40"/>
    </row>
    <row r="1302" spans="1:12" s="29" customFormat="1" ht="13.8" x14ac:dyDescent="0.25">
      <c r="A1302" s="28">
        <v>3231</v>
      </c>
      <c r="B1302" s="146" t="s">
        <v>456</v>
      </c>
      <c r="C1302" s="28"/>
      <c r="D1302" s="28"/>
      <c r="E1302" s="28"/>
      <c r="F1302" s="44">
        <v>3500</v>
      </c>
      <c r="G1302" s="36"/>
      <c r="H1302" s="38">
        <v>3500</v>
      </c>
      <c r="I1302" s="38">
        <v>3429.18</v>
      </c>
      <c r="J1302" s="38">
        <f t="shared" si="380"/>
        <v>97.976571428571418</v>
      </c>
      <c r="K1302" s="34"/>
      <c r="L1302" s="40"/>
    </row>
    <row r="1303" spans="1:12" s="29" customFormat="1" ht="13.8" x14ac:dyDescent="0.25">
      <c r="A1303" s="28">
        <v>3232</v>
      </c>
      <c r="B1303" s="28" t="s">
        <v>15</v>
      </c>
      <c r="C1303" s="28"/>
      <c r="D1303" s="28"/>
      <c r="E1303" s="28"/>
      <c r="F1303" s="44">
        <v>16200</v>
      </c>
      <c r="G1303" s="36"/>
      <c r="H1303" s="38">
        <v>16200</v>
      </c>
      <c r="I1303" s="38">
        <v>16103.95</v>
      </c>
      <c r="J1303" s="38">
        <f t="shared" si="380"/>
        <v>99.407098765432096</v>
      </c>
      <c r="K1303" s="34"/>
      <c r="L1303" s="40"/>
    </row>
    <row r="1304" spans="1:12" s="29" customFormat="1" ht="13.8" x14ac:dyDescent="0.25">
      <c r="A1304" s="28">
        <v>3233</v>
      </c>
      <c r="B1304" s="146" t="s">
        <v>279</v>
      </c>
      <c r="C1304" s="28"/>
      <c r="D1304" s="28"/>
      <c r="E1304" s="28"/>
      <c r="F1304" s="44">
        <v>0</v>
      </c>
      <c r="G1304" s="38"/>
      <c r="H1304" s="38">
        <v>0</v>
      </c>
      <c r="I1304" s="38">
        <v>0</v>
      </c>
      <c r="J1304" s="38">
        <v>0</v>
      </c>
      <c r="K1304" s="34"/>
      <c r="L1304" s="40"/>
    </row>
    <row r="1305" spans="1:12" s="29" customFormat="1" ht="13.8" x14ac:dyDescent="0.25">
      <c r="A1305" s="28">
        <v>3234</v>
      </c>
      <c r="B1305" s="146" t="s">
        <v>278</v>
      </c>
      <c r="C1305" s="28"/>
      <c r="D1305" s="28"/>
      <c r="E1305" s="28"/>
      <c r="F1305" s="44">
        <v>3500</v>
      </c>
      <c r="G1305" s="38"/>
      <c r="H1305" s="38">
        <v>3500</v>
      </c>
      <c r="I1305" s="38">
        <v>3498.48</v>
      </c>
      <c r="J1305" s="38">
        <f t="shared" si="380"/>
        <v>99.956571428571422</v>
      </c>
      <c r="K1305" s="34"/>
      <c r="L1305" s="40"/>
    </row>
    <row r="1306" spans="1:12" s="29" customFormat="1" ht="13.8" x14ac:dyDescent="0.25">
      <c r="A1306" s="28">
        <v>3236</v>
      </c>
      <c r="B1306" s="146" t="s">
        <v>113</v>
      </c>
      <c r="C1306" s="28"/>
      <c r="D1306" s="28"/>
      <c r="E1306" s="28"/>
      <c r="F1306" s="44">
        <v>10200</v>
      </c>
      <c r="G1306" s="38"/>
      <c r="H1306" s="38">
        <v>10200</v>
      </c>
      <c r="I1306" s="38">
        <v>10006.91</v>
      </c>
      <c r="J1306" s="38">
        <f t="shared" si="380"/>
        <v>98.106960784313728</v>
      </c>
      <c r="K1306" s="34"/>
      <c r="L1306" s="40"/>
    </row>
    <row r="1307" spans="1:12" s="29" customFormat="1" ht="13.8" x14ac:dyDescent="0.25">
      <c r="A1307" s="28">
        <v>3237</v>
      </c>
      <c r="B1307" s="146" t="s">
        <v>457</v>
      </c>
      <c r="C1307" s="28"/>
      <c r="D1307" s="28"/>
      <c r="E1307" s="28"/>
      <c r="F1307" s="44">
        <v>2800</v>
      </c>
      <c r="G1307" s="38"/>
      <c r="H1307" s="38">
        <v>2800</v>
      </c>
      <c r="I1307" s="38">
        <v>2800</v>
      </c>
      <c r="J1307" s="38">
        <f t="shared" si="380"/>
        <v>100</v>
      </c>
      <c r="K1307" s="34"/>
      <c r="L1307" s="40"/>
    </row>
    <row r="1308" spans="1:12" s="29" customFormat="1" ht="13.8" x14ac:dyDescent="0.25">
      <c r="A1308" s="28">
        <v>3237</v>
      </c>
      <c r="B1308" s="146" t="s">
        <v>128</v>
      </c>
      <c r="C1308" s="28"/>
      <c r="D1308" s="28"/>
      <c r="E1308" s="28"/>
      <c r="F1308" s="44">
        <v>2500</v>
      </c>
      <c r="G1308" s="38"/>
      <c r="H1308" s="38">
        <v>2500</v>
      </c>
      <c r="I1308" s="38">
        <v>2481.54</v>
      </c>
      <c r="J1308" s="38">
        <f t="shared" si="380"/>
        <v>99.261599999999987</v>
      </c>
      <c r="K1308" s="34"/>
      <c r="L1308" s="40"/>
    </row>
    <row r="1309" spans="1:12" s="29" customFormat="1" ht="13.8" x14ac:dyDescent="0.25">
      <c r="A1309" s="26">
        <v>329</v>
      </c>
      <c r="B1309" s="26" t="s">
        <v>149</v>
      </c>
      <c r="C1309" s="26"/>
      <c r="D1309" s="26"/>
      <c r="E1309" s="26"/>
      <c r="F1309" s="37">
        <v>5500</v>
      </c>
      <c r="G1309" s="37">
        <v>5500</v>
      </c>
      <c r="H1309" s="37">
        <v>5500</v>
      </c>
      <c r="I1309" s="37">
        <v>5307.29</v>
      </c>
      <c r="J1309" s="37">
        <f t="shared" si="380"/>
        <v>96.49618181818181</v>
      </c>
      <c r="K1309" s="34"/>
      <c r="L1309" s="40"/>
    </row>
    <row r="1310" spans="1:12" s="29" customFormat="1" ht="13.8" x14ac:dyDescent="0.25">
      <c r="A1310" s="28">
        <v>3291</v>
      </c>
      <c r="B1310" s="146" t="s">
        <v>114</v>
      </c>
      <c r="C1310" s="28"/>
      <c r="D1310" s="28"/>
      <c r="E1310" s="28"/>
      <c r="F1310" s="44">
        <v>5000</v>
      </c>
      <c r="G1310" s="38"/>
      <c r="H1310" s="38">
        <v>5000</v>
      </c>
      <c r="I1310" s="38">
        <v>4809.29</v>
      </c>
      <c r="J1310" s="38">
        <f t="shared" si="380"/>
        <v>96.1858</v>
      </c>
      <c r="K1310" s="34"/>
      <c r="L1310" s="40"/>
    </row>
    <row r="1311" spans="1:12" s="29" customFormat="1" ht="13.8" x14ac:dyDescent="0.25">
      <c r="A1311" s="28">
        <v>3293</v>
      </c>
      <c r="B1311" s="146" t="s">
        <v>11</v>
      </c>
      <c r="C1311" s="28"/>
      <c r="D1311" s="28"/>
      <c r="E1311" s="28"/>
      <c r="F1311" s="44">
        <v>500</v>
      </c>
      <c r="G1311" s="38"/>
      <c r="H1311" s="38">
        <v>500</v>
      </c>
      <c r="I1311" s="38">
        <v>498</v>
      </c>
      <c r="J1311" s="38">
        <f t="shared" si="380"/>
        <v>99.6</v>
      </c>
      <c r="K1311" s="34"/>
      <c r="L1311" s="40"/>
    </row>
    <row r="1312" spans="1:12" s="29" customFormat="1" ht="13.8" x14ac:dyDescent="0.25">
      <c r="A1312" s="26">
        <v>34</v>
      </c>
      <c r="B1312" s="26" t="s">
        <v>28</v>
      </c>
      <c r="C1312" s="26"/>
      <c r="D1312" s="26"/>
      <c r="E1312" s="26"/>
      <c r="F1312" s="37">
        <v>5000</v>
      </c>
      <c r="G1312" s="37">
        <v>5000</v>
      </c>
      <c r="H1312" s="37">
        <v>5000</v>
      </c>
      <c r="I1312" s="37">
        <v>4509.92</v>
      </c>
      <c r="J1312" s="37">
        <f t="shared" si="380"/>
        <v>90.198400000000007</v>
      </c>
      <c r="K1312" s="34"/>
      <c r="L1312" s="40"/>
    </row>
    <row r="1313" spans="1:12" s="29" customFormat="1" ht="13.8" x14ac:dyDescent="0.25">
      <c r="A1313" s="26">
        <v>343</v>
      </c>
      <c r="B1313" s="26" t="s">
        <v>81</v>
      </c>
      <c r="C1313" s="26"/>
      <c r="D1313" s="26"/>
      <c r="E1313" s="26"/>
      <c r="F1313" s="37">
        <v>5000</v>
      </c>
      <c r="G1313" s="37">
        <v>5000</v>
      </c>
      <c r="H1313" s="37">
        <v>5000</v>
      </c>
      <c r="I1313" s="37">
        <v>4509.92</v>
      </c>
      <c r="J1313" s="37">
        <f t="shared" si="380"/>
        <v>90.198400000000007</v>
      </c>
      <c r="K1313" s="34"/>
      <c r="L1313" s="40"/>
    </row>
    <row r="1314" spans="1:12" s="29" customFormat="1" ht="13.8" x14ac:dyDescent="0.25">
      <c r="A1314" s="28">
        <v>3431</v>
      </c>
      <c r="B1314" s="146" t="s">
        <v>29</v>
      </c>
      <c r="C1314" s="28"/>
      <c r="D1314" s="28"/>
      <c r="E1314" s="28"/>
      <c r="F1314" s="44">
        <v>4000</v>
      </c>
      <c r="G1314" s="38"/>
      <c r="H1314" s="38">
        <v>4000</v>
      </c>
      <c r="I1314" s="38">
        <v>3882.75</v>
      </c>
      <c r="J1314" s="38">
        <f t="shared" si="380"/>
        <v>97.068750000000009</v>
      </c>
      <c r="K1314" s="34"/>
      <c r="L1314" s="40"/>
    </row>
    <row r="1315" spans="1:12" s="29" customFormat="1" ht="13.8" x14ac:dyDescent="0.25">
      <c r="A1315" s="28">
        <v>3434</v>
      </c>
      <c r="B1315" s="146" t="s">
        <v>82</v>
      </c>
      <c r="C1315" s="28"/>
      <c r="D1315" s="28"/>
      <c r="E1315" s="28"/>
      <c r="F1315" s="44">
        <v>1000</v>
      </c>
      <c r="G1315" s="38"/>
      <c r="H1315" s="38">
        <v>1000</v>
      </c>
      <c r="I1315" s="38">
        <v>627.16999999999996</v>
      </c>
      <c r="J1315" s="38">
        <f t="shared" si="380"/>
        <v>62.716999999999999</v>
      </c>
      <c r="K1315" s="34"/>
      <c r="L1315" s="40"/>
    </row>
    <row r="1316" spans="1:12" s="29" customFormat="1" ht="13.8" x14ac:dyDescent="0.25">
      <c r="A1316" s="28"/>
      <c r="B1316" s="146"/>
      <c r="C1316" s="28"/>
      <c r="D1316" s="28"/>
      <c r="E1316" s="28"/>
      <c r="F1316" s="44"/>
      <c r="G1316" s="38"/>
      <c r="H1316" s="38"/>
      <c r="I1316" s="38"/>
      <c r="J1316" s="38"/>
      <c r="K1316" s="34"/>
      <c r="L1316" s="40"/>
    </row>
    <row r="1317" spans="1:12" s="29" customFormat="1" ht="13.8" x14ac:dyDescent="0.25">
      <c r="A1317" s="26">
        <v>4</v>
      </c>
      <c r="B1317" s="30" t="s">
        <v>150</v>
      </c>
      <c r="C1317" s="26"/>
      <c r="D1317" s="26"/>
      <c r="E1317" s="26"/>
      <c r="F1317" s="43">
        <v>79800</v>
      </c>
      <c r="G1317" s="43">
        <v>79800</v>
      </c>
      <c r="H1317" s="43">
        <v>79800</v>
      </c>
      <c r="I1317" s="43">
        <v>79191.39</v>
      </c>
      <c r="J1317" s="43">
        <f t="shared" si="380"/>
        <v>99.237330827067666</v>
      </c>
      <c r="K1317" s="34"/>
      <c r="L1317" s="40"/>
    </row>
    <row r="1318" spans="1:12" s="29" customFormat="1" ht="13.8" x14ac:dyDescent="0.25">
      <c r="A1318" s="26">
        <v>42</v>
      </c>
      <c r="B1318" s="26" t="s">
        <v>151</v>
      </c>
      <c r="C1318" s="26"/>
      <c r="D1318" s="26"/>
      <c r="E1318" s="26"/>
      <c r="F1318" s="43">
        <v>35000</v>
      </c>
      <c r="G1318" s="43">
        <v>35000</v>
      </c>
      <c r="H1318" s="43">
        <v>35000</v>
      </c>
      <c r="I1318" s="43">
        <v>34541.39</v>
      </c>
      <c r="J1318" s="43">
        <f t="shared" si="380"/>
        <v>98.689685714285716</v>
      </c>
      <c r="K1318" s="34"/>
      <c r="L1318" s="40"/>
    </row>
    <row r="1319" spans="1:12" s="29" customFormat="1" ht="13.8" x14ac:dyDescent="0.25">
      <c r="A1319" s="26">
        <v>422</v>
      </c>
      <c r="B1319" s="26" t="s">
        <v>85</v>
      </c>
      <c r="C1319" s="26"/>
      <c r="D1319" s="26"/>
      <c r="E1319" s="26"/>
      <c r="F1319" s="43">
        <v>35000</v>
      </c>
      <c r="G1319" s="43">
        <v>35000</v>
      </c>
      <c r="H1319" s="43">
        <v>35000</v>
      </c>
      <c r="I1319" s="43">
        <v>34541.39</v>
      </c>
      <c r="J1319" s="43">
        <f t="shared" si="380"/>
        <v>98.689685714285716</v>
      </c>
      <c r="K1319" s="34"/>
      <c r="L1319" s="40"/>
    </row>
    <row r="1320" spans="1:12" s="29" customFormat="1" ht="13.8" x14ac:dyDescent="0.25">
      <c r="A1320" s="28">
        <v>4221</v>
      </c>
      <c r="B1320" s="146" t="s">
        <v>129</v>
      </c>
      <c r="C1320" s="28"/>
      <c r="D1320" s="28"/>
      <c r="E1320" s="28"/>
      <c r="F1320" s="44">
        <v>35000</v>
      </c>
      <c r="G1320" s="38"/>
      <c r="H1320" s="38">
        <v>35000</v>
      </c>
      <c r="I1320" s="38">
        <v>34541.39</v>
      </c>
      <c r="J1320" s="38">
        <f t="shared" si="380"/>
        <v>98.689685714285716</v>
      </c>
      <c r="K1320" s="34"/>
      <c r="L1320" s="40"/>
    </row>
    <row r="1321" spans="1:12" s="29" customFormat="1" ht="13.8" x14ac:dyDescent="0.25">
      <c r="A1321" s="26"/>
      <c r="B1321" s="26"/>
      <c r="C1321" s="28"/>
      <c r="D1321" s="28"/>
      <c r="E1321" s="28"/>
      <c r="F1321" s="44"/>
      <c r="G1321" s="38"/>
      <c r="H1321" s="38"/>
      <c r="I1321" s="38"/>
      <c r="J1321" s="38"/>
      <c r="K1321" s="34"/>
      <c r="L1321" s="40"/>
    </row>
    <row r="1322" spans="1:12" s="29" customFormat="1" ht="13.8" x14ac:dyDescent="0.25">
      <c r="A1322" s="26">
        <v>45</v>
      </c>
      <c r="B1322" s="26" t="s">
        <v>458</v>
      </c>
      <c r="C1322" s="28"/>
      <c r="D1322" s="28"/>
      <c r="E1322" s="28"/>
      <c r="F1322" s="43">
        <v>44800</v>
      </c>
      <c r="G1322" s="43">
        <v>44800</v>
      </c>
      <c r="H1322" s="43">
        <v>44800</v>
      </c>
      <c r="I1322" s="43">
        <v>44650</v>
      </c>
      <c r="J1322" s="43">
        <f t="shared" si="380"/>
        <v>99.665178571428569</v>
      </c>
      <c r="K1322" s="34"/>
      <c r="L1322" s="40"/>
    </row>
    <row r="1323" spans="1:12" s="29" customFormat="1" ht="13.8" x14ac:dyDescent="0.25">
      <c r="A1323" s="26">
        <v>451</v>
      </c>
      <c r="B1323" s="26" t="s">
        <v>447</v>
      </c>
      <c r="C1323" s="28"/>
      <c r="D1323" s="28"/>
      <c r="E1323" s="28"/>
      <c r="F1323" s="43">
        <v>44800</v>
      </c>
      <c r="G1323" s="43">
        <v>44800</v>
      </c>
      <c r="H1323" s="43">
        <v>44800</v>
      </c>
      <c r="I1323" s="43">
        <v>44650</v>
      </c>
      <c r="J1323" s="43">
        <f t="shared" si="380"/>
        <v>99.665178571428569</v>
      </c>
      <c r="K1323" s="34"/>
      <c r="L1323" s="40"/>
    </row>
    <row r="1324" spans="1:12" s="29" customFormat="1" ht="13.8" x14ac:dyDescent="0.25">
      <c r="A1324" s="146">
        <v>4511</v>
      </c>
      <c r="B1324" s="146" t="s">
        <v>280</v>
      </c>
      <c r="C1324" s="146"/>
      <c r="D1324" s="146"/>
      <c r="E1324" s="146"/>
      <c r="F1324" s="147">
        <v>24800</v>
      </c>
      <c r="G1324" s="140"/>
      <c r="H1324" s="140">
        <v>24800</v>
      </c>
      <c r="I1324" s="140">
        <v>24750</v>
      </c>
      <c r="J1324" s="140">
        <f t="shared" si="380"/>
        <v>99.798387096774192</v>
      </c>
      <c r="K1324" s="34"/>
      <c r="L1324" s="40"/>
    </row>
    <row r="1325" spans="1:12" s="29" customFormat="1" ht="13.8" x14ac:dyDescent="0.25">
      <c r="A1325" s="146">
        <v>4511</v>
      </c>
      <c r="B1325" s="146" t="s">
        <v>459</v>
      </c>
      <c r="C1325" s="146"/>
      <c r="D1325" s="146"/>
      <c r="E1325" s="146"/>
      <c r="F1325" s="147">
        <v>20000</v>
      </c>
      <c r="G1325" s="140"/>
      <c r="H1325" s="140">
        <v>20000</v>
      </c>
      <c r="I1325" s="140">
        <v>19900</v>
      </c>
      <c r="J1325" s="140">
        <f t="shared" si="380"/>
        <v>99.5</v>
      </c>
      <c r="K1325" s="34"/>
      <c r="L1325" s="40"/>
    </row>
    <row r="1326" spans="1:12" s="29" customFormat="1" ht="13.8" x14ac:dyDescent="0.25">
      <c r="A1326" s="47"/>
      <c r="F1326" s="38"/>
      <c r="H1326" s="38"/>
      <c r="I1326" s="38"/>
      <c r="J1326" s="38"/>
      <c r="K1326" s="34"/>
      <c r="L1326" s="40"/>
    </row>
    <row r="1327" spans="1:12" s="29" customFormat="1" ht="13.8" x14ac:dyDescent="0.25">
      <c r="A1327" s="26">
        <v>42</v>
      </c>
      <c r="B1327" s="26" t="s">
        <v>709</v>
      </c>
      <c r="C1327" s="28"/>
      <c r="D1327" s="28"/>
      <c r="E1327" s="28"/>
      <c r="F1327" s="44">
        <v>0</v>
      </c>
      <c r="G1327" s="44">
        <v>0</v>
      </c>
      <c r="H1327" s="44">
        <v>0</v>
      </c>
      <c r="I1327" s="44">
        <f>I1328</f>
        <v>0</v>
      </c>
      <c r="J1327" s="44">
        <v>0</v>
      </c>
      <c r="K1327" s="34"/>
      <c r="L1327" s="40"/>
    </row>
    <row r="1328" spans="1:12" s="29" customFormat="1" ht="13.8" x14ac:dyDescent="0.25">
      <c r="A1328" s="26">
        <v>422</v>
      </c>
      <c r="B1328" s="26" t="s">
        <v>85</v>
      </c>
      <c r="C1328" s="28"/>
      <c r="D1328" s="28"/>
      <c r="E1328" s="28"/>
      <c r="F1328" s="44">
        <v>0</v>
      </c>
      <c r="G1328" s="44">
        <v>0</v>
      </c>
      <c r="H1328" s="44">
        <v>0</v>
      </c>
      <c r="I1328" s="44">
        <f>I1329</f>
        <v>0</v>
      </c>
      <c r="J1328" s="44">
        <v>0</v>
      </c>
      <c r="K1328" s="34"/>
      <c r="L1328" s="40"/>
    </row>
    <row r="1329" spans="1:12" s="29" customFormat="1" ht="13.8" x14ac:dyDescent="0.25">
      <c r="A1329" s="146">
        <v>4223</v>
      </c>
      <c r="B1329" s="146" t="s">
        <v>461</v>
      </c>
      <c r="C1329" s="146"/>
      <c r="D1329" s="146"/>
      <c r="E1329" s="146"/>
      <c r="F1329" s="147">
        <v>0</v>
      </c>
      <c r="G1329" s="140"/>
      <c r="H1329" s="140">
        <v>0</v>
      </c>
      <c r="I1329" s="140">
        <v>0</v>
      </c>
      <c r="J1329" s="140">
        <v>0</v>
      </c>
      <c r="K1329" s="34"/>
      <c r="L1329" s="40"/>
    </row>
    <row r="1330" spans="1:12" s="29" customFormat="1" ht="13.8" x14ac:dyDescent="0.25">
      <c r="A1330" s="146"/>
      <c r="B1330" s="146"/>
      <c r="C1330" s="146"/>
      <c r="D1330" s="146"/>
      <c r="E1330" s="146"/>
      <c r="F1330" s="147"/>
      <c r="G1330" s="140"/>
      <c r="H1330" s="140"/>
      <c r="I1330" s="140"/>
      <c r="J1330" s="140"/>
      <c r="K1330" s="34"/>
      <c r="L1330" s="40"/>
    </row>
    <row r="1331" spans="1:12" s="29" customFormat="1" ht="13.8" x14ac:dyDescent="0.25">
      <c r="A1331" s="146"/>
      <c r="B1331" s="146"/>
      <c r="C1331" s="146"/>
      <c r="D1331" s="146"/>
      <c r="E1331" s="146"/>
      <c r="F1331" s="147"/>
      <c r="G1331" s="140"/>
      <c r="H1331" s="140"/>
      <c r="I1331" s="140"/>
      <c r="J1331" s="140"/>
      <c r="K1331" s="34"/>
      <c r="L1331" s="40"/>
    </row>
    <row r="1332" spans="1:12" s="29" customFormat="1" ht="13.8" x14ac:dyDescent="0.25">
      <c r="A1332" s="202" t="s">
        <v>462</v>
      </c>
      <c r="B1332" s="202"/>
      <c r="C1332" s="202"/>
      <c r="D1332" s="202"/>
      <c r="E1332" s="202"/>
      <c r="F1332" s="203">
        <v>21200</v>
      </c>
      <c r="G1332" s="203">
        <v>21200</v>
      </c>
      <c r="H1332" s="203">
        <v>21200</v>
      </c>
      <c r="I1332" s="203">
        <v>21160</v>
      </c>
      <c r="J1332" s="203">
        <f t="shared" si="380"/>
        <v>99.811320754716988</v>
      </c>
      <c r="K1332" s="34"/>
      <c r="L1332" s="40"/>
    </row>
    <row r="1333" spans="1:12" s="29" customFormat="1" ht="13.8" x14ac:dyDescent="0.25">
      <c r="A1333" s="47"/>
      <c r="F1333" s="38"/>
      <c r="H1333" s="38"/>
      <c r="I1333" s="38"/>
      <c r="J1333" s="38"/>
      <c r="K1333" s="34"/>
      <c r="L1333" s="40"/>
    </row>
    <row r="1334" spans="1:12" s="29" customFormat="1" ht="13.8" x14ac:dyDescent="0.25">
      <c r="A1334" s="30">
        <v>36</v>
      </c>
      <c r="B1334" s="30" t="s">
        <v>115</v>
      </c>
      <c r="C1334" s="30"/>
      <c r="D1334" s="30"/>
      <c r="E1334" s="30"/>
      <c r="F1334" s="37">
        <v>21200</v>
      </c>
      <c r="G1334" s="37">
        <v>21200</v>
      </c>
      <c r="H1334" s="37">
        <v>21200</v>
      </c>
      <c r="I1334" s="37">
        <v>21160</v>
      </c>
      <c r="J1334" s="37">
        <f t="shared" si="380"/>
        <v>99.811320754716988</v>
      </c>
      <c r="K1334" s="34"/>
      <c r="L1334" s="40"/>
    </row>
    <row r="1335" spans="1:12" s="29" customFormat="1" ht="13.8" x14ac:dyDescent="0.25">
      <c r="A1335" s="30">
        <v>363</v>
      </c>
      <c r="B1335" s="30" t="s">
        <v>115</v>
      </c>
      <c r="C1335" s="30"/>
      <c r="D1335" s="30"/>
      <c r="E1335" s="30"/>
      <c r="F1335" s="37">
        <v>21200</v>
      </c>
      <c r="G1335" s="37">
        <v>21200</v>
      </c>
      <c r="H1335" s="37">
        <v>21200</v>
      </c>
      <c r="I1335" s="37">
        <v>21160</v>
      </c>
      <c r="J1335" s="37">
        <f t="shared" si="380"/>
        <v>99.811320754716988</v>
      </c>
      <c r="K1335" s="34"/>
      <c r="L1335" s="40"/>
    </row>
    <row r="1336" spans="1:12" s="29" customFormat="1" ht="13.8" x14ac:dyDescent="0.25">
      <c r="A1336" s="29">
        <v>3631</v>
      </c>
      <c r="B1336" s="141" t="s">
        <v>464</v>
      </c>
      <c r="F1336" s="38">
        <v>20000</v>
      </c>
      <c r="G1336" s="37"/>
      <c r="H1336" s="38">
        <v>20000</v>
      </c>
      <c r="I1336" s="38">
        <v>20000</v>
      </c>
      <c r="J1336" s="38">
        <f t="shared" si="380"/>
        <v>100</v>
      </c>
      <c r="K1336" s="34"/>
      <c r="L1336" s="40"/>
    </row>
    <row r="1337" spans="1:12" s="29" customFormat="1" ht="13.8" x14ac:dyDescent="0.25">
      <c r="A1337" s="141">
        <v>3631</v>
      </c>
      <c r="B1337" s="141" t="s">
        <v>87</v>
      </c>
      <c r="C1337" s="141"/>
      <c r="D1337" s="141"/>
      <c r="F1337" s="38">
        <v>1200</v>
      </c>
      <c r="G1337" s="140"/>
      <c r="H1337" s="38">
        <v>1200</v>
      </c>
      <c r="I1337" s="38">
        <v>1160</v>
      </c>
      <c r="J1337" s="38">
        <f t="shared" si="380"/>
        <v>96.666666666666671</v>
      </c>
      <c r="K1337" s="34"/>
      <c r="L1337" s="40"/>
    </row>
    <row r="1338" spans="1:12" s="29" customFormat="1" ht="13.8" x14ac:dyDescent="0.25">
      <c r="A1338" s="141"/>
      <c r="B1338" s="141"/>
      <c r="C1338" s="141"/>
      <c r="D1338" s="141"/>
      <c r="F1338" s="38"/>
      <c r="G1338" s="140"/>
      <c r="H1338" s="38"/>
      <c r="I1338" s="38"/>
      <c r="J1338" s="38"/>
      <c r="K1338" s="34"/>
      <c r="L1338" s="40"/>
    </row>
    <row r="1339" spans="1:12" s="29" customFormat="1" ht="13.8" x14ac:dyDescent="0.25">
      <c r="A1339" s="202" t="s">
        <v>465</v>
      </c>
      <c r="B1339" s="202"/>
      <c r="C1339" s="202"/>
      <c r="D1339" s="202"/>
      <c r="E1339" s="202"/>
      <c r="F1339" s="203">
        <v>24000</v>
      </c>
      <c r="G1339" s="203">
        <v>24000</v>
      </c>
      <c r="H1339" s="203">
        <v>24000</v>
      </c>
      <c r="I1339" s="203">
        <v>24000</v>
      </c>
      <c r="J1339" s="203">
        <f t="shared" ref="J1339:J1401" si="381">(I1339/H1339)*100</f>
        <v>100</v>
      </c>
      <c r="K1339" s="34"/>
      <c r="L1339" s="40"/>
    </row>
    <row r="1340" spans="1:12" s="29" customFormat="1" ht="13.8" x14ac:dyDescent="0.25">
      <c r="A1340" s="47"/>
      <c r="F1340" s="38"/>
      <c r="H1340" s="38"/>
      <c r="I1340" s="38"/>
      <c r="J1340" s="38"/>
      <c r="K1340" s="34"/>
      <c r="L1340" s="40"/>
    </row>
    <row r="1341" spans="1:12" s="29" customFormat="1" ht="13.8" x14ac:dyDescent="0.25">
      <c r="A1341" s="30">
        <v>37</v>
      </c>
      <c r="B1341" s="30" t="s">
        <v>43</v>
      </c>
      <c r="C1341" s="30"/>
      <c r="D1341" s="30"/>
      <c r="E1341" s="30"/>
      <c r="F1341" s="37">
        <v>24000</v>
      </c>
      <c r="G1341" s="37">
        <v>24000</v>
      </c>
      <c r="H1341" s="37">
        <v>24000</v>
      </c>
      <c r="I1341" s="37">
        <v>24000</v>
      </c>
      <c r="J1341" s="37">
        <f t="shared" si="381"/>
        <v>100</v>
      </c>
      <c r="K1341" s="34"/>
      <c r="L1341" s="40"/>
    </row>
    <row r="1342" spans="1:12" s="29" customFormat="1" ht="13.8" x14ac:dyDescent="0.25">
      <c r="A1342" s="30">
        <v>372</v>
      </c>
      <c r="B1342" s="30" t="s">
        <v>43</v>
      </c>
      <c r="C1342" s="30"/>
      <c r="D1342" s="30"/>
      <c r="E1342" s="30"/>
      <c r="F1342" s="37">
        <v>24000</v>
      </c>
      <c r="G1342" s="37">
        <v>24000</v>
      </c>
      <c r="H1342" s="37">
        <v>24000</v>
      </c>
      <c r="I1342" s="37">
        <v>24000</v>
      </c>
      <c r="J1342" s="37">
        <f t="shared" si="381"/>
        <v>100</v>
      </c>
      <c r="K1342" s="34"/>
      <c r="L1342" s="40"/>
    </row>
    <row r="1343" spans="1:12" s="29" customFormat="1" ht="13.8" x14ac:dyDescent="0.25">
      <c r="A1343" s="29">
        <v>3721</v>
      </c>
      <c r="B1343" s="29" t="s">
        <v>71</v>
      </c>
      <c r="F1343" s="38">
        <v>24000</v>
      </c>
      <c r="G1343" s="38"/>
      <c r="H1343" s="38">
        <v>24000</v>
      </c>
      <c r="I1343" s="38">
        <v>24000</v>
      </c>
      <c r="J1343" s="38">
        <f t="shared" si="381"/>
        <v>100</v>
      </c>
      <c r="K1343" s="34"/>
      <c r="L1343" s="40"/>
    </row>
    <row r="1344" spans="1:12" s="29" customFormat="1" ht="13.8" x14ac:dyDescent="0.25">
      <c r="F1344" s="38"/>
      <c r="G1344" s="38"/>
      <c r="H1344" s="38"/>
      <c r="I1344" s="38"/>
      <c r="J1344" s="38"/>
      <c r="K1344" s="34"/>
      <c r="L1344" s="40"/>
    </row>
    <row r="1345" spans="1:12" s="29" customFormat="1" ht="13.8" x14ac:dyDescent="0.25">
      <c r="A1345" s="202" t="s">
        <v>467</v>
      </c>
      <c r="B1345" s="202"/>
      <c r="C1345" s="202"/>
      <c r="D1345" s="202"/>
      <c r="E1345" s="202"/>
      <c r="F1345" s="203">
        <v>60000</v>
      </c>
      <c r="G1345" s="203">
        <v>60000</v>
      </c>
      <c r="H1345" s="203">
        <v>60000</v>
      </c>
      <c r="I1345" s="203">
        <v>55000</v>
      </c>
      <c r="J1345" s="203">
        <f t="shared" si="381"/>
        <v>91.666666666666657</v>
      </c>
      <c r="K1345" s="34"/>
      <c r="L1345" s="40"/>
    </row>
    <row r="1346" spans="1:12" s="29" customFormat="1" ht="13.8" x14ac:dyDescent="0.25">
      <c r="A1346" s="47"/>
      <c r="F1346" s="38"/>
      <c r="H1346" s="38"/>
      <c r="I1346" s="38"/>
      <c r="J1346" s="38"/>
      <c r="K1346" s="34"/>
      <c r="L1346" s="40"/>
    </row>
    <row r="1347" spans="1:12" s="29" customFormat="1" ht="13.8" x14ac:dyDescent="0.25">
      <c r="A1347" s="26">
        <v>372</v>
      </c>
      <c r="B1347" s="26" t="s">
        <v>43</v>
      </c>
      <c r="C1347" s="30"/>
      <c r="D1347" s="30"/>
      <c r="E1347" s="30"/>
      <c r="F1347" s="37">
        <v>60000</v>
      </c>
      <c r="G1347" s="37">
        <v>60000</v>
      </c>
      <c r="H1347" s="37">
        <v>60000</v>
      </c>
      <c r="I1347" s="37">
        <v>55000</v>
      </c>
      <c r="J1347" s="37">
        <f t="shared" si="381"/>
        <v>91.666666666666657</v>
      </c>
      <c r="K1347" s="34"/>
      <c r="L1347" s="40"/>
    </row>
    <row r="1348" spans="1:12" s="29" customFormat="1" ht="15.6" x14ac:dyDescent="0.3">
      <c r="A1348" s="29">
        <v>3721</v>
      </c>
      <c r="B1348" s="29" t="s">
        <v>281</v>
      </c>
      <c r="F1348" s="38">
        <v>60000</v>
      </c>
      <c r="G1348" s="33"/>
      <c r="H1348" s="140">
        <v>60000</v>
      </c>
      <c r="I1348" s="140">
        <v>55000</v>
      </c>
      <c r="J1348" s="140">
        <f t="shared" si="381"/>
        <v>91.666666666666657</v>
      </c>
      <c r="K1348" s="34"/>
      <c r="L1348" s="40"/>
    </row>
    <row r="1349" spans="1:12" s="29" customFormat="1" ht="15.6" x14ac:dyDescent="0.3">
      <c r="F1349" s="38"/>
      <c r="G1349" s="33"/>
      <c r="H1349" s="140"/>
      <c r="I1349" s="140"/>
      <c r="J1349" s="140"/>
      <c r="K1349" s="34"/>
      <c r="L1349" s="40"/>
    </row>
    <row r="1350" spans="1:12" s="29" customFormat="1" ht="13.8" x14ac:dyDescent="0.25">
      <c r="A1350" s="200" t="s">
        <v>518</v>
      </c>
      <c r="B1350" s="200"/>
      <c r="C1350" s="200"/>
      <c r="D1350" s="200"/>
      <c r="E1350" s="200"/>
      <c r="F1350" s="231">
        <v>196000</v>
      </c>
      <c r="G1350" s="231">
        <v>192500</v>
      </c>
      <c r="H1350" s="231">
        <v>192500</v>
      </c>
      <c r="I1350" s="231">
        <v>191854.46</v>
      </c>
      <c r="J1350" s="231">
        <f t="shared" si="381"/>
        <v>99.664654545454539</v>
      </c>
      <c r="K1350" s="34"/>
      <c r="L1350" s="40"/>
    </row>
    <row r="1351" spans="1:12" s="29" customFormat="1" ht="13.8" x14ac:dyDescent="0.25">
      <c r="A1351" s="200"/>
      <c r="B1351" s="200" t="s">
        <v>214</v>
      </c>
      <c r="C1351" s="200"/>
      <c r="D1351" s="200"/>
      <c r="E1351" s="200"/>
      <c r="F1351" s="231"/>
      <c r="G1351" s="230"/>
      <c r="H1351" s="231"/>
      <c r="I1351" s="231"/>
      <c r="J1351" s="231"/>
      <c r="K1351" s="34"/>
      <c r="L1351" s="40"/>
    </row>
    <row r="1352" spans="1:12" s="29" customFormat="1" ht="13.8" x14ac:dyDescent="0.25">
      <c r="A1352" s="202" t="s">
        <v>470</v>
      </c>
      <c r="B1352" s="202"/>
      <c r="C1352" s="202"/>
      <c r="D1352" s="202"/>
      <c r="E1352" s="202"/>
      <c r="F1352" s="219">
        <v>190000</v>
      </c>
      <c r="G1352" s="219">
        <v>186500</v>
      </c>
      <c r="H1352" s="219">
        <v>186500</v>
      </c>
      <c r="I1352" s="219">
        <v>185878.83</v>
      </c>
      <c r="J1352" s="219">
        <f t="shared" si="381"/>
        <v>99.666932975871305</v>
      </c>
      <c r="K1352" s="34"/>
      <c r="L1352" s="40"/>
    </row>
    <row r="1353" spans="1:12" s="29" customFormat="1" ht="15.6" x14ac:dyDescent="0.3">
      <c r="F1353" s="38"/>
      <c r="G1353" s="33"/>
      <c r="H1353" s="140"/>
      <c r="I1353" s="140"/>
      <c r="J1353" s="140"/>
      <c r="K1353" s="34"/>
      <c r="L1353" s="40"/>
    </row>
    <row r="1354" spans="1:12" s="29" customFormat="1" ht="13.8" x14ac:dyDescent="0.25">
      <c r="A1354" s="30">
        <v>3</v>
      </c>
      <c r="B1354" s="30" t="s">
        <v>3</v>
      </c>
      <c r="C1354" s="30"/>
      <c r="D1354" s="30"/>
      <c r="E1354" s="35"/>
      <c r="F1354" s="37">
        <v>190000</v>
      </c>
      <c r="G1354" s="37">
        <v>186500</v>
      </c>
      <c r="H1354" s="37">
        <v>186500</v>
      </c>
      <c r="I1354" s="37">
        <v>185878.83</v>
      </c>
      <c r="J1354" s="37">
        <f t="shared" si="381"/>
        <v>99.666932975871305</v>
      </c>
      <c r="K1354" s="34"/>
      <c r="L1354" s="40"/>
    </row>
    <row r="1355" spans="1:12" s="29" customFormat="1" ht="13.8" x14ac:dyDescent="0.25">
      <c r="A1355" s="30">
        <v>36</v>
      </c>
      <c r="B1355" s="30" t="s">
        <v>115</v>
      </c>
      <c r="C1355" s="30"/>
      <c r="D1355" s="30"/>
      <c r="E1355" s="30"/>
      <c r="F1355" s="37">
        <v>110000</v>
      </c>
      <c r="G1355" s="37">
        <v>106500</v>
      </c>
      <c r="H1355" s="37">
        <v>106500</v>
      </c>
      <c r="I1355" s="37">
        <v>105878.83</v>
      </c>
      <c r="J1355" s="37">
        <f t="shared" si="381"/>
        <v>99.416741784037569</v>
      </c>
      <c r="K1355" s="34"/>
      <c r="L1355" s="40"/>
    </row>
    <row r="1356" spans="1:12" s="29" customFormat="1" ht="13.8" x14ac:dyDescent="0.25">
      <c r="A1356" s="30">
        <v>363</v>
      </c>
      <c r="B1356" s="30" t="s">
        <v>115</v>
      </c>
      <c r="C1356" s="30"/>
      <c r="D1356" s="30"/>
      <c r="E1356" s="30"/>
      <c r="F1356" s="37">
        <v>110000</v>
      </c>
      <c r="G1356" s="37">
        <v>106500</v>
      </c>
      <c r="H1356" s="37">
        <v>106500</v>
      </c>
      <c r="I1356" s="37">
        <v>105878.83</v>
      </c>
      <c r="J1356" s="37">
        <f t="shared" si="381"/>
        <v>99.416741784037569</v>
      </c>
      <c r="K1356" s="34"/>
      <c r="L1356" s="40"/>
    </row>
    <row r="1357" spans="1:12" s="29" customFormat="1" ht="13.8" x14ac:dyDescent="0.25">
      <c r="A1357" s="29">
        <v>3631</v>
      </c>
      <c r="B1357" s="29" t="s">
        <v>74</v>
      </c>
      <c r="F1357" s="38">
        <v>110000</v>
      </c>
      <c r="G1357" s="37"/>
      <c r="H1357" s="38">
        <v>106500</v>
      </c>
      <c r="I1357" s="38">
        <v>105878.83</v>
      </c>
      <c r="J1357" s="38">
        <f t="shared" si="381"/>
        <v>99.416741784037569</v>
      </c>
      <c r="K1357" s="34"/>
      <c r="L1357" s="40"/>
    </row>
    <row r="1358" spans="1:12" s="29" customFormat="1" ht="13.8" x14ac:dyDescent="0.25">
      <c r="F1358" s="38"/>
      <c r="G1358" s="38"/>
      <c r="H1358" s="38"/>
      <c r="I1358" s="38"/>
      <c r="J1358" s="38"/>
      <c r="K1358" s="34"/>
      <c r="L1358" s="40"/>
    </row>
    <row r="1359" spans="1:12" s="29" customFormat="1" ht="13.8" x14ac:dyDescent="0.25">
      <c r="A1359" s="30">
        <v>38</v>
      </c>
      <c r="B1359" s="30" t="s">
        <v>14</v>
      </c>
      <c r="C1359" s="30"/>
      <c r="D1359" s="30"/>
      <c r="E1359" s="30"/>
      <c r="F1359" s="37">
        <v>80000</v>
      </c>
      <c r="G1359" s="37">
        <v>80000</v>
      </c>
      <c r="H1359" s="37">
        <v>80000</v>
      </c>
      <c r="I1359" s="37">
        <v>80000</v>
      </c>
      <c r="J1359" s="37">
        <f t="shared" si="381"/>
        <v>100</v>
      </c>
      <c r="K1359" s="34"/>
      <c r="L1359" s="40"/>
    </row>
    <row r="1360" spans="1:12" s="29" customFormat="1" ht="13.8" x14ac:dyDescent="0.25">
      <c r="A1360" s="30">
        <v>381</v>
      </c>
      <c r="B1360" s="30" t="s">
        <v>153</v>
      </c>
      <c r="C1360" s="30"/>
      <c r="D1360" s="30"/>
      <c r="E1360" s="30"/>
      <c r="F1360" s="140">
        <v>80000</v>
      </c>
      <c r="G1360" s="38"/>
      <c r="H1360" s="140">
        <v>80000</v>
      </c>
      <c r="I1360" s="140">
        <v>80000</v>
      </c>
      <c r="J1360" s="140">
        <f t="shared" si="381"/>
        <v>100</v>
      </c>
      <c r="K1360" s="34"/>
      <c r="L1360" s="40"/>
    </row>
    <row r="1361" spans="1:12" s="29" customFormat="1" ht="13.8" hidden="1" x14ac:dyDescent="0.25">
      <c r="A1361" s="29">
        <v>3811</v>
      </c>
      <c r="B1361" s="29" t="s">
        <v>33</v>
      </c>
      <c r="F1361" s="38">
        <v>10000</v>
      </c>
      <c r="G1361" s="36"/>
      <c r="H1361" s="38"/>
      <c r="I1361" s="38">
        <v>10000</v>
      </c>
      <c r="J1361" s="38" t="e">
        <f t="shared" si="381"/>
        <v>#DIV/0!</v>
      </c>
      <c r="K1361" s="34"/>
      <c r="L1361" s="40"/>
    </row>
    <row r="1362" spans="1:12" s="29" customFormat="1" ht="13.8" hidden="1" x14ac:dyDescent="0.25">
      <c r="A1362" s="29">
        <v>3811</v>
      </c>
      <c r="B1362" s="29" t="s">
        <v>34</v>
      </c>
      <c r="F1362" s="38">
        <v>23000</v>
      </c>
      <c r="G1362" s="38"/>
      <c r="H1362" s="38"/>
      <c r="I1362" s="38">
        <v>23000</v>
      </c>
      <c r="J1362" s="38" t="e">
        <f t="shared" si="381"/>
        <v>#DIV/0!</v>
      </c>
      <c r="K1362" s="34"/>
      <c r="L1362" s="40"/>
    </row>
    <row r="1363" spans="1:12" s="29" customFormat="1" ht="13.8" hidden="1" x14ac:dyDescent="0.25">
      <c r="A1363" s="141">
        <v>3811</v>
      </c>
      <c r="B1363" s="29" t="s">
        <v>65</v>
      </c>
      <c r="F1363" s="38">
        <v>2500</v>
      </c>
      <c r="G1363" s="37"/>
      <c r="H1363" s="38"/>
      <c r="I1363" s="38">
        <v>2500</v>
      </c>
      <c r="J1363" s="38" t="e">
        <f t="shared" si="381"/>
        <v>#DIV/0!</v>
      </c>
      <c r="K1363" s="34"/>
      <c r="L1363" s="40"/>
    </row>
    <row r="1364" spans="1:12" s="29" customFormat="1" ht="13.8" hidden="1" x14ac:dyDescent="0.25">
      <c r="A1364" s="141">
        <v>3811</v>
      </c>
      <c r="B1364" s="29" t="s">
        <v>116</v>
      </c>
      <c r="F1364" s="38">
        <v>2500</v>
      </c>
      <c r="G1364" s="37"/>
      <c r="H1364" s="38"/>
      <c r="I1364" s="38">
        <v>2500</v>
      </c>
      <c r="J1364" s="38" t="e">
        <f t="shared" si="381"/>
        <v>#DIV/0!</v>
      </c>
      <c r="K1364" s="34"/>
      <c r="L1364" s="40"/>
    </row>
    <row r="1365" spans="1:12" s="29" customFormat="1" ht="13.8" x14ac:dyDescent="0.25">
      <c r="A1365" s="141"/>
      <c r="F1365" s="38"/>
      <c r="G1365" s="37"/>
      <c r="H1365" s="38"/>
      <c r="I1365" s="38"/>
      <c r="J1365" s="38"/>
      <c r="K1365" s="34"/>
      <c r="L1365" s="40"/>
    </row>
    <row r="1366" spans="1:12" s="29" customFormat="1" ht="13.8" x14ac:dyDescent="0.25">
      <c r="A1366" s="202" t="s">
        <v>473</v>
      </c>
      <c r="B1366" s="202"/>
      <c r="C1366" s="202"/>
      <c r="D1366" s="202"/>
      <c r="E1366" s="202"/>
      <c r="F1366" s="219">
        <v>6000</v>
      </c>
      <c r="G1366" s="219">
        <v>6000</v>
      </c>
      <c r="H1366" s="219">
        <v>6000</v>
      </c>
      <c r="I1366" s="219">
        <v>5975.63</v>
      </c>
      <c r="J1366" s="219">
        <f t="shared" si="381"/>
        <v>99.593833333333336</v>
      </c>
      <c r="K1366" s="34"/>
      <c r="L1366" s="40"/>
    </row>
    <row r="1367" spans="1:12" s="29" customFormat="1" ht="13.8" x14ac:dyDescent="0.25">
      <c r="A1367" s="141"/>
      <c r="F1367" s="38"/>
      <c r="G1367" s="37"/>
      <c r="H1367" s="38"/>
      <c r="I1367" s="38"/>
      <c r="J1367" s="38"/>
      <c r="K1367" s="34"/>
      <c r="L1367" s="40"/>
    </row>
    <row r="1368" spans="1:12" s="29" customFormat="1" ht="13.8" x14ac:dyDescent="0.25">
      <c r="A1368" s="30">
        <v>38</v>
      </c>
      <c r="B1368" s="30" t="s">
        <v>14</v>
      </c>
      <c r="C1368" s="30"/>
      <c r="D1368" s="30"/>
      <c r="E1368" s="30"/>
      <c r="F1368" s="37">
        <v>6000</v>
      </c>
      <c r="G1368" s="37">
        <v>6000</v>
      </c>
      <c r="H1368" s="37">
        <v>6000</v>
      </c>
      <c r="I1368" s="37">
        <v>5975.63</v>
      </c>
      <c r="J1368" s="37">
        <f t="shared" si="381"/>
        <v>99.593833333333336</v>
      </c>
      <c r="K1368" s="34"/>
      <c r="L1368" s="40"/>
    </row>
    <row r="1369" spans="1:12" s="29" customFormat="1" ht="13.8" x14ac:dyDescent="0.25">
      <c r="A1369" s="30">
        <v>381</v>
      </c>
      <c r="B1369" s="30" t="s">
        <v>83</v>
      </c>
      <c r="C1369" s="30"/>
      <c r="D1369" s="30"/>
      <c r="E1369" s="30"/>
      <c r="F1369" s="37">
        <v>6000</v>
      </c>
      <c r="G1369" s="37">
        <v>6000</v>
      </c>
      <c r="H1369" s="37">
        <v>6000</v>
      </c>
      <c r="I1369" s="37">
        <v>5975.63</v>
      </c>
      <c r="J1369" s="37">
        <f t="shared" si="381"/>
        <v>99.593833333333336</v>
      </c>
      <c r="K1369" s="34"/>
      <c r="L1369" s="40"/>
    </row>
    <row r="1370" spans="1:12" s="29" customFormat="1" ht="13.8" x14ac:dyDescent="0.25">
      <c r="A1370" s="29">
        <v>3811</v>
      </c>
      <c r="B1370" s="29" t="s">
        <v>35</v>
      </c>
      <c r="F1370" s="38">
        <v>2000</v>
      </c>
      <c r="G1370" s="36"/>
      <c r="H1370" s="38">
        <v>2000</v>
      </c>
      <c r="I1370" s="38">
        <v>1975.63</v>
      </c>
      <c r="J1370" s="38">
        <f t="shared" si="381"/>
        <v>98.781500000000008</v>
      </c>
      <c r="K1370" s="34"/>
      <c r="L1370" s="40"/>
    </row>
    <row r="1371" spans="1:12" s="29" customFormat="1" ht="13.8" x14ac:dyDescent="0.25">
      <c r="A1371" s="29">
        <v>3811</v>
      </c>
      <c r="B1371" s="141" t="s">
        <v>476</v>
      </c>
      <c r="F1371" s="38">
        <v>4000</v>
      </c>
      <c r="G1371" s="37"/>
      <c r="H1371" s="38">
        <v>4000</v>
      </c>
      <c r="I1371" s="38">
        <v>4000</v>
      </c>
      <c r="J1371" s="38">
        <f t="shared" si="381"/>
        <v>100</v>
      </c>
      <c r="K1371" s="34"/>
      <c r="L1371" s="40"/>
    </row>
    <row r="1372" spans="1:12" s="29" customFormat="1" ht="13.8" x14ac:dyDescent="0.25">
      <c r="B1372" s="141"/>
      <c r="F1372" s="38"/>
      <c r="G1372" s="37"/>
      <c r="H1372" s="38"/>
      <c r="I1372" s="38"/>
      <c r="J1372" s="38"/>
      <c r="K1372" s="34"/>
      <c r="L1372" s="40"/>
    </row>
    <row r="1373" spans="1:12" s="29" customFormat="1" ht="13.8" x14ac:dyDescent="0.25">
      <c r="B1373" s="141"/>
      <c r="F1373" s="38"/>
      <c r="G1373" s="37"/>
      <c r="H1373" s="38"/>
      <c r="I1373" s="38"/>
      <c r="J1373" s="38"/>
      <c r="K1373" s="34"/>
      <c r="L1373" s="40"/>
    </row>
    <row r="1374" spans="1:12" s="29" customFormat="1" ht="13.8" x14ac:dyDescent="0.25">
      <c r="A1374" s="200" t="s">
        <v>477</v>
      </c>
      <c r="B1374" s="200"/>
      <c r="C1374" s="200"/>
      <c r="D1374" s="200"/>
      <c r="E1374" s="200"/>
      <c r="F1374" s="201">
        <v>214000</v>
      </c>
      <c r="G1374" s="201">
        <v>214000</v>
      </c>
      <c r="H1374" s="201">
        <v>214000</v>
      </c>
      <c r="I1374" s="201">
        <v>212327.5</v>
      </c>
      <c r="J1374" s="201">
        <f t="shared" si="381"/>
        <v>99.21845794392523</v>
      </c>
      <c r="K1374" s="34"/>
      <c r="L1374" s="40"/>
    </row>
    <row r="1375" spans="1:12" s="29" customFormat="1" ht="13.8" x14ac:dyDescent="0.25">
      <c r="A1375" s="202" t="s">
        <v>478</v>
      </c>
      <c r="B1375" s="202"/>
      <c r="C1375" s="202"/>
      <c r="D1375" s="202"/>
      <c r="E1375" s="202"/>
      <c r="F1375" s="203">
        <v>180000</v>
      </c>
      <c r="G1375" s="203">
        <v>180000</v>
      </c>
      <c r="H1375" s="203">
        <v>180000</v>
      </c>
      <c r="I1375" s="203">
        <v>180000</v>
      </c>
      <c r="J1375" s="203">
        <f t="shared" si="381"/>
        <v>100</v>
      </c>
      <c r="K1375" s="34"/>
      <c r="L1375" s="40"/>
    </row>
    <row r="1376" spans="1:12" s="29" customFormat="1" ht="13.8" x14ac:dyDescent="0.25">
      <c r="A1376" s="47"/>
      <c r="F1376" s="38"/>
      <c r="H1376" s="38"/>
      <c r="I1376" s="38"/>
      <c r="J1376" s="38"/>
      <c r="K1376" s="34"/>
      <c r="L1376" s="40"/>
    </row>
    <row r="1377" spans="1:12" s="29" customFormat="1" ht="13.8" x14ac:dyDescent="0.25">
      <c r="A1377" s="30">
        <v>3</v>
      </c>
      <c r="B1377" s="30" t="s">
        <v>3</v>
      </c>
      <c r="C1377" s="30"/>
      <c r="D1377" s="30"/>
      <c r="E1377" s="30"/>
      <c r="F1377" s="37">
        <v>180000</v>
      </c>
      <c r="G1377" s="37">
        <v>180000</v>
      </c>
      <c r="H1377" s="37">
        <v>180000</v>
      </c>
      <c r="I1377" s="37">
        <v>180000</v>
      </c>
      <c r="J1377" s="37">
        <f t="shared" si="381"/>
        <v>100</v>
      </c>
      <c r="K1377" s="34"/>
      <c r="L1377" s="40"/>
    </row>
    <row r="1378" spans="1:12" s="29" customFormat="1" ht="13.8" x14ac:dyDescent="0.25">
      <c r="A1378" s="30">
        <v>38</v>
      </c>
      <c r="B1378" s="30" t="s">
        <v>14</v>
      </c>
      <c r="C1378" s="30"/>
      <c r="D1378" s="30"/>
      <c r="E1378" s="30"/>
      <c r="F1378" s="37">
        <v>180000</v>
      </c>
      <c r="G1378" s="37">
        <v>180000</v>
      </c>
      <c r="H1378" s="37">
        <v>180000</v>
      </c>
      <c r="I1378" s="37">
        <v>111000</v>
      </c>
      <c r="J1378" s="37">
        <f t="shared" si="381"/>
        <v>61.666666666666671</v>
      </c>
      <c r="K1378" s="34"/>
      <c r="L1378" s="40"/>
    </row>
    <row r="1379" spans="1:12" s="29" customFormat="1" ht="13.8" x14ac:dyDescent="0.25">
      <c r="A1379" s="30">
        <v>381</v>
      </c>
      <c r="B1379" s="30" t="s">
        <v>480</v>
      </c>
      <c r="C1379" s="30"/>
      <c r="D1379" s="30"/>
      <c r="E1379" s="30"/>
      <c r="F1379" s="140">
        <v>180000</v>
      </c>
      <c r="G1379" s="38"/>
      <c r="H1379" s="38">
        <v>180000</v>
      </c>
      <c r="I1379" s="38">
        <v>180000</v>
      </c>
      <c r="J1379" s="38">
        <f t="shared" si="381"/>
        <v>100</v>
      </c>
      <c r="K1379" s="34"/>
      <c r="L1379" s="40"/>
    </row>
    <row r="1380" spans="1:12" s="29" customFormat="1" ht="13.8" x14ac:dyDescent="0.25">
      <c r="F1380" s="38"/>
      <c r="G1380" s="36"/>
      <c r="H1380" s="38"/>
      <c r="I1380" s="38"/>
      <c r="J1380" s="38"/>
      <c r="K1380" s="34"/>
      <c r="L1380" s="40"/>
    </row>
    <row r="1381" spans="1:12" s="29" customFormat="1" ht="13.8" x14ac:dyDescent="0.25">
      <c r="A1381" s="202" t="s">
        <v>481</v>
      </c>
      <c r="B1381" s="202"/>
      <c r="C1381" s="202"/>
      <c r="D1381" s="202"/>
      <c r="E1381" s="202"/>
      <c r="F1381" s="219">
        <v>19000</v>
      </c>
      <c r="G1381" s="219">
        <v>19000</v>
      </c>
      <c r="H1381" s="219">
        <v>19000</v>
      </c>
      <c r="I1381" s="219">
        <f>I1384</f>
        <v>19000</v>
      </c>
      <c r="J1381" s="219">
        <f t="shared" si="381"/>
        <v>100</v>
      </c>
      <c r="K1381" s="34"/>
      <c r="L1381" s="40"/>
    </row>
    <row r="1382" spans="1:12" s="29" customFormat="1" ht="13.8" x14ac:dyDescent="0.25">
      <c r="A1382" s="28"/>
      <c r="B1382" s="146"/>
      <c r="F1382" s="38"/>
      <c r="G1382" s="38"/>
      <c r="H1382" s="38"/>
      <c r="I1382" s="38"/>
      <c r="J1382" s="38"/>
      <c r="K1382" s="34"/>
      <c r="L1382" s="40"/>
    </row>
    <row r="1383" spans="1:12" s="29" customFormat="1" ht="13.8" x14ac:dyDescent="0.25">
      <c r="A1383" s="26">
        <v>3</v>
      </c>
      <c r="B1383" s="30" t="s">
        <v>3</v>
      </c>
      <c r="C1383" s="30"/>
      <c r="D1383" s="30"/>
      <c r="E1383" s="30"/>
      <c r="F1383" s="37"/>
      <c r="G1383" s="37"/>
      <c r="H1383" s="37"/>
      <c r="I1383" s="37"/>
      <c r="J1383" s="37"/>
      <c r="K1383" s="34"/>
      <c r="L1383" s="40"/>
    </row>
    <row r="1384" spans="1:12" s="29" customFormat="1" ht="13.8" x14ac:dyDescent="0.25">
      <c r="A1384" s="30">
        <v>38</v>
      </c>
      <c r="B1384" s="30" t="s">
        <v>14</v>
      </c>
      <c r="C1384" s="30"/>
      <c r="D1384" s="30"/>
      <c r="E1384" s="30"/>
      <c r="F1384" s="37">
        <v>19000</v>
      </c>
      <c r="G1384" s="37">
        <v>19000</v>
      </c>
      <c r="H1384" s="37">
        <v>19000</v>
      </c>
      <c r="I1384" s="37">
        <f>SUM(I1385:I1386)</f>
        <v>19000</v>
      </c>
      <c r="J1384" s="37">
        <f t="shared" si="381"/>
        <v>100</v>
      </c>
      <c r="K1384" s="34"/>
      <c r="L1384" s="40"/>
    </row>
    <row r="1385" spans="1:12" s="29" customFormat="1" ht="13.8" x14ac:dyDescent="0.25">
      <c r="A1385" s="30">
        <v>381</v>
      </c>
      <c r="B1385" s="30" t="s">
        <v>154</v>
      </c>
      <c r="C1385" s="30"/>
      <c r="D1385" s="30"/>
      <c r="E1385" s="30"/>
      <c r="F1385" s="140">
        <v>14000</v>
      </c>
      <c r="G1385" s="38"/>
      <c r="H1385" s="38">
        <v>14000</v>
      </c>
      <c r="I1385" s="38">
        <v>14000</v>
      </c>
      <c r="J1385" s="38">
        <f t="shared" si="381"/>
        <v>100</v>
      </c>
      <c r="K1385" s="34"/>
      <c r="L1385" s="40"/>
    </row>
    <row r="1386" spans="1:12" s="29" customFormat="1" ht="13.8" x14ac:dyDescent="0.25">
      <c r="A1386" s="26">
        <v>381</v>
      </c>
      <c r="B1386" s="26" t="s">
        <v>483</v>
      </c>
      <c r="F1386" s="38">
        <v>5000</v>
      </c>
      <c r="G1386" s="36"/>
      <c r="H1386" s="38">
        <v>5000</v>
      </c>
      <c r="I1386" s="38">
        <v>5000</v>
      </c>
      <c r="J1386" s="38">
        <f t="shared" si="381"/>
        <v>100</v>
      </c>
      <c r="K1386" s="34"/>
      <c r="L1386" s="40"/>
    </row>
    <row r="1387" spans="1:12" s="29" customFormat="1" ht="13.8" x14ac:dyDescent="0.25">
      <c r="A1387" s="26"/>
      <c r="B1387" s="26"/>
      <c r="F1387" s="38"/>
      <c r="G1387" s="36"/>
      <c r="H1387" s="38"/>
      <c r="I1387" s="38"/>
      <c r="J1387" s="38"/>
      <c r="K1387" s="34"/>
      <c r="L1387" s="40"/>
    </row>
    <row r="1388" spans="1:12" s="29" customFormat="1" ht="13.8" x14ac:dyDescent="0.25">
      <c r="A1388" s="202" t="s">
        <v>740</v>
      </c>
      <c r="B1388" s="202"/>
      <c r="C1388" s="202"/>
      <c r="D1388" s="202"/>
      <c r="E1388" s="202"/>
      <c r="F1388" s="219">
        <v>15000</v>
      </c>
      <c r="G1388" s="219">
        <v>15000</v>
      </c>
      <c r="H1388" s="219">
        <v>15000</v>
      </c>
      <c r="I1388" s="219">
        <v>13327.5</v>
      </c>
      <c r="J1388" s="219">
        <f t="shared" si="381"/>
        <v>88.85</v>
      </c>
      <c r="K1388" s="34"/>
      <c r="L1388" s="40"/>
    </row>
    <row r="1389" spans="1:12" s="29" customFormat="1" ht="13.8" x14ac:dyDescent="0.25">
      <c r="A1389" s="28"/>
      <c r="B1389" s="146"/>
      <c r="C1389" s="202" t="s">
        <v>741</v>
      </c>
      <c r="F1389" s="38"/>
      <c r="G1389" s="38"/>
      <c r="H1389" s="38"/>
      <c r="I1389" s="38"/>
      <c r="J1389" s="38"/>
      <c r="K1389" s="34"/>
      <c r="L1389" s="40"/>
    </row>
    <row r="1390" spans="1:12" s="29" customFormat="1" ht="13.8" x14ac:dyDescent="0.25">
      <c r="A1390" s="30">
        <v>3</v>
      </c>
      <c r="B1390" s="30" t="s">
        <v>3</v>
      </c>
      <c r="C1390" s="30"/>
      <c r="D1390" s="30"/>
      <c r="E1390" s="30"/>
      <c r="F1390" s="37">
        <v>15000</v>
      </c>
      <c r="G1390" s="37">
        <v>15000</v>
      </c>
      <c r="H1390" s="37">
        <v>15000</v>
      </c>
      <c r="I1390" s="37">
        <v>13327.5</v>
      </c>
      <c r="J1390" s="37">
        <f t="shared" si="381"/>
        <v>88.85</v>
      </c>
      <c r="K1390" s="34"/>
      <c r="L1390" s="40"/>
    </row>
    <row r="1391" spans="1:12" s="29" customFormat="1" ht="13.8" x14ac:dyDescent="0.25">
      <c r="A1391" s="30">
        <v>38</v>
      </c>
      <c r="B1391" s="30" t="s">
        <v>14</v>
      </c>
      <c r="C1391" s="30"/>
      <c r="D1391" s="30"/>
      <c r="E1391" s="30"/>
      <c r="F1391" s="37">
        <v>15000</v>
      </c>
      <c r="G1391" s="37">
        <v>15000</v>
      </c>
      <c r="H1391" s="37">
        <v>15000</v>
      </c>
      <c r="I1391" s="37">
        <v>13327.5</v>
      </c>
      <c r="J1391" s="37">
        <f t="shared" si="381"/>
        <v>88.85</v>
      </c>
      <c r="K1391" s="34"/>
      <c r="L1391" s="40"/>
    </row>
    <row r="1392" spans="1:12" s="29" customFormat="1" ht="13.8" x14ac:dyDescent="0.25">
      <c r="A1392" s="30">
        <v>381</v>
      </c>
      <c r="B1392" s="30" t="s">
        <v>155</v>
      </c>
      <c r="C1392" s="30"/>
      <c r="D1392" s="30"/>
      <c r="E1392" s="30"/>
      <c r="F1392" s="37">
        <v>15000</v>
      </c>
      <c r="G1392" s="38"/>
      <c r="H1392" s="38">
        <v>15000</v>
      </c>
      <c r="I1392" s="38">
        <v>13327.5</v>
      </c>
      <c r="J1392" s="38">
        <f t="shared" si="381"/>
        <v>88.85</v>
      </c>
      <c r="K1392" s="34"/>
      <c r="L1392" s="40"/>
    </row>
    <row r="1393" spans="1:12" s="29" customFormat="1" ht="13.8" x14ac:dyDescent="0.25">
      <c r="F1393" s="38"/>
      <c r="G1393" s="38"/>
      <c r="H1393" s="38"/>
      <c r="I1393" s="38"/>
      <c r="J1393" s="38"/>
      <c r="K1393" s="34"/>
      <c r="L1393" s="40"/>
    </row>
    <row r="1394" spans="1:12" s="29" customFormat="1" ht="13.8" x14ac:dyDescent="0.25">
      <c r="F1394" s="38"/>
      <c r="G1394" s="38"/>
      <c r="H1394" s="38"/>
      <c r="I1394" s="38"/>
      <c r="J1394" s="38"/>
      <c r="K1394" s="34"/>
      <c r="L1394" s="40"/>
    </row>
    <row r="1395" spans="1:12" s="29" customFormat="1" ht="13.8" x14ac:dyDescent="0.25">
      <c r="A1395" s="200" t="s">
        <v>487</v>
      </c>
      <c r="B1395" s="200"/>
      <c r="C1395" s="200"/>
      <c r="D1395" s="200"/>
      <c r="E1395" s="200"/>
      <c r="F1395" s="201">
        <v>450625</v>
      </c>
      <c r="G1395" s="201">
        <v>450625</v>
      </c>
      <c r="H1395" s="201">
        <v>450625</v>
      </c>
      <c r="I1395" s="201">
        <v>443754.15</v>
      </c>
      <c r="J1395" s="201">
        <f t="shared" si="381"/>
        <v>98.475262135922335</v>
      </c>
      <c r="K1395" s="34"/>
      <c r="L1395" s="40"/>
    </row>
    <row r="1396" spans="1:12" s="29" customFormat="1" ht="13.8" x14ac:dyDescent="0.25">
      <c r="A1396" s="202" t="s">
        <v>488</v>
      </c>
      <c r="B1396" s="202"/>
      <c r="C1396" s="202"/>
      <c r="D1396" s="202"/>
      <c r="E1396" s="202"/>
      <c r="F1396" s="203">
        <v>432125</v>
      </c>
      <c r="G1396" s="203">
        <v>432125</v>
      </c>
      <c r="H1396" s="203">
        <v>432125</v>
      </c>
      <c r="I1396" s="203">
        <v>425254.15</v>
      </c>
      <c r="J1396" s="203">
        <f t="shared" si="381"/>
        <v>98.40998553659243</v>
      </c>
      <c r="K1396" s="34"/>
      <c r="L1396" s="40"/>
    </row>
    <row r="1397" spans="1:12" s="29" customFormat="1" ht="13.8" x14ac:dyDescent="0.25">
      <c r="A1397" s="47"/>
      <c r="F1397" s="38"/>
      <c r="H1397" s="38"/>
      <c r="I1397" s="38"/>
      <c r="J1397" s="38"/>
      <c r="K1397" s="34"/>
      <c r="L1397" s="40"/>
    </row>
    <row r="1398" spans="1:12" s="29" customFormat="1" ht="13.8" x14ac:dyDescent="0.25">
      <c r="B1398" s="141"/>
      <c r="F1398" s="38"/>
      <c r="G1398" s="36"/>
      <c r="H1398" s="38"/>
      <c r="I1398" s="38"/>
      <c r="J1398" s="38"/>
      <c r="K1398" s="34"/>
      <c r="L1398" s="40"/>
    </row>
    <row r="1399" spans="1:12" s="29" customFormat="1" ht="13.8" x14ac:dyDescent="0.25">
      <c r="A1399" s="30">
        <v>3</v>
      </c>
      <c r="B1399" s="30" t="s">
        <v>3</v>
      </c>
      <c r="C1399" s="30"/>
      <c r="D1399" s="30"/>
      <c r="E1399" s="30"/>
      <c r="F1399" s="37">
        <v>257300</v>
      </c>
      <c r="G1399" s="37">
        <v>257300</v>
      </c>
      <c r="H1399" s="37">
        <v>257300</v>
      </c>
      <c r="I1399" s="37">
        <v>251548.2</v>
      </c>
      <c r="J1399" s="37">
        <f t="shared" si="381"/>
        <v>97.76455499417024</v>
      </c>
      <c r="K1399" s="34"/>
      <c r="L1399" s="40"/>
    </row>
    <row r="1400" spans="1:12" s="29" customFormat="1" ht="13.8" x14ac:dyDescent="0.25">
      <c r="A1400" s="30">
        <v>37</v>
      </c>
      <c r="B1400" s="30" t="s">
        <v>43</v>
      </c>
      <c r="C1400" s="30"/>
      <c r="D1400" s="30"/>
      <c r="E1400" s="30"/>
      <c r="F1400" s="37">
        <v>257300</v>
      </c>
      <c r="G1400" s="37">
        <v>257300</v>
      </c>
      <c r="H1400" s="37">
        <v>257300</v>
      </c>
      <c r="I1400" s="37">
        <v>251548.2</v>
      </c>
      <c r="J1400" s="37">
        <f t="shared" si="381"/>
        <v>97.76455499417024</v>
      </c>
      <c r="K1400" s="34"/>
      <c r="L1400" s="40"/>
    </row>
    <row r="1401" spans="1:12" s="29" customFormat="1" ht="13.8" x14ac:dyDescent="0.25">
      <c r="A1401" s="30">
        <v>372</v>
      </c>
      <c r="B1401" s="30" t="s">
        <v>43</v>
      </c>
      <c r="C1401" s="30"/>
      <c r="D1401" s="30"/>
      <c r="E1401" s="30"/>
      <c r="F1401" s="37">
        <v>204300</v>
      </c>
      <c r="G1401" s="37">
        <v>204300</v>
      </c>
      <c r="H1401" s="37">
        <v>204300</v>
      </c>
      <c r="I1401" s="37">
        <v>198834.2</v>
      </c>
      <c r="J1401" s="37">
        <f t="shared" si="381"/>
        <v>97.324620655898201</v>
      </c>
      <c r="K1401" s="34"/>
      <c r="L1401" s="40"/>
    </row>
    <row r="1402" spans="1:12" s="29" customFormat="1" ht="13.8" x14ac:dyDescent="0.25">
      <c r="A1402" s="29">
        <v>3721</v>
      </c>
      <c r="B1402" s="29" t="s">
        <v>118</v>
      </c>
      <c r="F1402" s="38">
        <v>3000</v>
      </c>
      <c r="G1402" s="38"/>
      <c r="H1402" s="38">
        <v>3000</v>
      </c>
      <c r="I1402" s="38">
        <v>2632.64</v>
      </c>
      <c r="J1402" s="38">
        <f t="shared" ref="J1402:J1461" si="382">(I1402/H1402)*100</f>
        <v>87.754666666666665</v>
      </c>
      <c r="K1402" s="34"/>
      <c r="L1402" s="40"/>
    </row>
    <row r="1403" spans="1:12" s="29" customFormat="1" ht="13.8" x14ac:dyDescent="0.25">
      <c r="A1403" s="141">
        <v>3721</v>
      </c>
      <c r="B1403" s="141" t="s">
        <v>141</v>
      </c>
      <c r="C1403" s="141"/>
      <c r="D1403" s="141"/>
      <c r="E1403" s="141"/>
      <c r="F1403" s="140">
        <v>3000</v>
      </c>
      <c r="G1403" s="140"/>
      <c r="H1403" s="140">
        <v>3000</v>
      </c>
      <c r="I1403" s="140">
        <v>1000</v>
      </c>
      <c r="J1403" s="140">
        <f t="shared" si="382"/>
        <v>33.333333333333329</v>
      </c>
      <c r="K1403" s="34"/>
      <c r="L1403" s="40"/>
    </row>
    <row r="1404" spans="1:12" s="29" customFormat="1" ht="13.8" x14ac:dyDescent="0.25">
      <c r="A1404" s="141">
        <v>3721</v>
      </c>
      <c r="B1404" s="146" t="s">
        <v>144</v>
      </c>
      <c r="C1404" s="141"/>
      <c r="D1404" s="141"/>
      <c r="E1404" s="141"/>
      <c r="F1404" s="140">
        <v>40000</v>
      </c>
      <c r="G1404" s="140"/>
      <c r="H1404" s="140">
        <v>40000</v>
      </c>
      <c r="I1404" s="140">
        <v>38800</v>
      </c>
      <c r="J1404" s="140">
        <f t="shared" si="382"/>
        <v>97</v>
      </c>
      <c r="K1404" s="34"/>
      <c r="L1404" s="40"/>
    </row>
    <row r="1405" spans="1:12" s="29" customFormat="1" ht="13.8" x14ac:dyDescent="0.25">
      <c r="A1405" s="29">
        <v>3721</v>
      </c>
      <c r="B1405" s="141" t="s">
        <v>491</v>
      </c>
      <c r="F1405" s="38">
        <v>13300</v>
      </c>
      <c r="G1405" s="38"/>
      <c r="H1405" s="38">
        <v>13300</v>
      </c>
      <c r="I1405" s="38">
        <v>13300</v>
      </c>
      <c r="J1405" s="38">
        <f t="shared" si="382"/>
        <v>100</v>
      </c>
      <c r="K1405" s="34"/>
      <c r="L1405" s="40"/>
    </row>
    <row r="1406" spans="1:12" s="29" customFormat="1" ht="13.8" x14ac:dyDescent="0.25">
      <c r="A1406" s="141">
        <v>3721</v>
      </c>
      <c r="B1406" s="141" t="s">
        <v>90</v>
      </c>
      <c r="C1406" s="141"/>
      <c r="D1406" s="141"/>
      <c r="E1406" s="141"/>
      <c r="F1406" s="140">
        <v>19000</v>
      </c>
      <c r="G1406" s="38"/>
      <c r="H1406" s="38">
        <v>19000</v>
      </c>
      <c r="I1406" s="38">
        <v>19000</v>
      </c>
      <c r="J1406" s="38">
        <f t="shared" si="382"/>
        <v>100</v>
      </c>
      <c r="K1406" s="34"/>
      <c r="L1406" s="40"/>
    </row>
    <row r="1407" spans="1:12" s="29" customFormat="1" ht="13.8" x14ac:dyDescent="0.25">
      <c r="A1407" s="146">
        <v>3721</v>
      </c>
      <c r="B1407" s="146" t="s">
        <v>492</v>
      </c>
      <c r="C1407" s="141"/>
      <c r="D1407" s="141"/>
      <c r="E1407" s="141"/>
      <c r="F1407" s="140">
        <v>70000</v>
      </c>
      <c r="G1407" s="38"/>
      <c r="H1407" s="38">
        <v>70000</v>
      </c>
      <c r="I1407" s="38">
        <v>70000</v>
      </c>
      <c r="J1407" s="38">
        <f t="shared" si="382"/>
        <v>100</v>
      </c>
      <c r="K1407" s="34"/>
      <c r="L1407" s="40"/>
    </row>
    <row r="1408" spans="1:12" s="29" customFormat="1" ht="13.8" x14ac:dyDescent="0.25">
      <c r="A1408" s="141">
        <v>3721</v>
      </c>
      <c r="B1408" s="141" t="s">
        <v>119</v>
      </c>
      <c r="C1408" s="141"/>
      <c r="D1408" s="141"/>
      <c r="E1408" s="141"/>
      <c r="F1408" s="140">
        <v>15000</v>
      </c>
      <c r="G1408" s="37"/>
      <c r="H1408" s="38">
        <v>15000</v>
      </c>
      <c r="I1408" s="38">
        <v>14961.56</v>
      </c>
      <c r="J1408" s="38">
        <f t="shared" si="382"/>
        <v>99.743733333333324</v>
      </c>
      <c r="K1408" s="34"/>
      <c r="L1408" s="40"/>
    </row>
    <row r="1409" spans="1:12" s="29" customFormat="1" ht="13.8" x14ac:dyDescent="0.25">
      <c r="A1409" s="141">
        <v>3721</v>
      </c>
      <c r="B1409" s="141" t="s">
        <v>120</v>
      </c>
      <c r="C1409" s="141"/>
      <c r="D1409" s="141"/>
      <c r="E1409" s="141"/>
      <c r="F1409" s="140">
        <v>9000</v>
      </c>
      <c r="G1409" s="38"/>
      <c r="H1409" s="38">
        <v>9000</v>
      </c>
      <c r="I1409" s="38">
        <v>8240</v>
      </c>
      <c r="J1409" s="38">
        <f t="shared" si="382"/>
        <v>91.555555555555557</v>
      </c>
      <c r="K1409" s="34"/>
      <c r="L1409" s="40"/>
    </row>
    <row r="1410" spans="1:12" s="29" customFormat="1" ht="13.8" x14ac:dyDescent="0.25">
      <c r="A1410" s="141"/>
      <c r="B1410" s="141" t="s">
        <v>121</v>
      </c>
      <c r="C1410" s="141"/>
      <c r="D1410" s="141"/>
      <c r="E1410" s="141"/>
      <c r="F1410" s="140">
        <v>0</v>
      </c>
      <c r="G1410" s="38"/>
      <c r="H1410" s="38">
        <v>0</v>
      </c>
      <c r="I1410" s="38">
        <v>0</v>
      </c>
      <c r="J1410" s="38">
        <v>0</v>
      </c>
      <c r="K1410" s="34"/>
      <c r="L1410" s="40"/>
    </row>
    <row r="1411" spans="1:12" s="29" customFormat="1" ht="13.8" x14ac:dyDescent="0.25">
      <c r="A1411" s="146">
        <v>3721</v>
      </c>
      <c r="B1411" s="146" t="s">
        <v>143</v>
      </c>
      <c r="C1411" s="141"/>
      <c r="D1411" s="141"/>
      <c r="E1411" s="141"/>
      <c r="F1411" s="140">
        <v>32000</v>
      </c>
      <c r="G1411" s="37"/>
      <c r="H1411" s="38">
        <v>32000</v>
      </c>
      <c r="I1411" s="38">
        <v>30900</v>
      </c>
      <c r="J1411" s="38">
        <f t="shared" si="382"/>
        <v>96.5625</v>
      </c>
      <c r="K1411" s="34"/>
      <c r="L1411" s="40"/>
    </row>
    <row r="1412" spans="1:12" s="29" customFormat="1" ht="13.8" x14ac:dyDescent="0.25">
      <c r="F1412" s="38"/>
      <c r="G1412" s="42"/>
      <c r="H1412" s="38"/>
      <c r="I1412" s="38"/>
      <c r="J1412" s="38"/>
      <c r="K1412" s="34"/>
      <c r="L1412" s="40"/>
    </row>
    <row r="1413" spans="1:12" s="29" customFormat="1" ht="13.8" x14ac:dyDescent="0.25">
      <c r="A1413" s="30">
        <v>37</v>
      </c>
      <c r="B1413" s="30" t="s">
        <v>43</v>
      </c>
      <c r="F1413" s="37">
        <v>53000</v>
      </c>
      <c r="G1413" s="37">
        <v>53000</v>
      </c>
      <c r="H1413" s="37">
        <v>53000</v>
      </c>
      <c r="I1413" s="37">
        <v>52714</v>
      </c>
      <c r="J1413" s="37">
        <f t="shared" si="382"/>
        <v>99.460377358490575</v>
      </c>
      <c r="K1413" s="34"/>
      <c r="L1413" s="40"/>
    </row>
    <row r="1414" spans="1:12" s="29" customFormat="1" ht="13.8" x14ac:dyDescent="0.25">
      <c r="A1414" s="30">
        <v>372</v>
      </c>
      <c r="B1414" s="30" t="s">
        <v>152</v>
      </c>
      <c r="C1414" s="30"/>
      <c r="D1414" s="30"/>
      <c r="E1414" s="30"/>
      <c r="F1414" s="37">
        <v>53000</v>
      </c>
      <c r="G1414" s="37">
        <v>53000</v>
      </c>
      <c r="H1414" s="37">
        <v>53000</v>
      </c>
      <c r="I1414" s="37">
        <v>52714</v>
      </c>
      <c r="J1414" s="37">
        <f t="shared" si="382"/>
        <v>99.460377358490575</v>
      </c>
      <c r="K1414" s="34"/>
      <c r="L1414" s="40"/>
    </row>
    <row r="1415" spans="1:12" s="29" customFormat="1" ht="13.8" x14ac:dyDescent="0.25">
      <c r="A1415" s="29">
        <v>3722</v>
      </c>
      <c r="B1415" s="141" t="s">
        <v>493</v>
      </c>
      <c r="F1415" s="38">
        <v>53000</v>
      </c>
      <c r="G1415" s="38"/>
      <c r="H1415" s="38">
        <v>53000</v>
      </c>
      <c r="I1415" s="38">
        <v>51000</v>
      </c>
      <c r="J1415" s="38">
        <f t="shared" si="382"/>
        <v>96.226415094339629</v>
      </c>
      <c r="K1415" s="34"/>
      <c r="L1415" s="40"/>
    </row>
    <row r="1416" spans="1:12" s="29" customFormat="1" ht="13.8" x14ac:dyDescent="0.25">
      <c r="A1416" s="28"/>
      <c r="B1416" s="146"/>
      <c r="F1416" s="38"/>
      <c r="G1416" s="37"/>
      <c r="H1416" s="38"/>
      <c r="I1416" s="38"/>
      <c r="J1416" s="38"/>
      <c r="K1416" s="34"/>
      <c r="L1416" s="40"/>
    </row>
    <row r="1417" spans="1:12" s="29" customFormat="1" ht="13.8" x14ac:dyDescent="0.25">
      <c r="A1417" s="26">
        <v>37</v>
      </c>
      <c r="B1417" s="30" t="s">
        <v>43</v>
      </c>
      <c r="C1417" s="30"/>
      <c r="D1417" s="30"/>
      <c r="E1417" s="30"/>
      <c r="F1417" s="37">
        <v>8500</v>
      </c>
      <c r="G1417" s="37">
        <v>8500</v>
      </c>
      <c r="H1417" s="37">
        <v>8500</v>
      </c>
      <c r="I1417" s="37">
        <v>8450.25</v>
      </c>
      <c r="J1417" s="37">
        <f t="shared" si="382"/>
        <v>99.414705882352933</v>
      </c>
      <c r="K1417" s="34"/>
      <c r="L1417" s="40"/>
    </row>
    <row r="1418" spans="1:12" s="29" customFormat="1" ht="13.8" x14ac:dyDescent="0.25">
      <c r="A1418" s="26">
        <v>372</v>
      </c>
      <c r="B1418" s="30" t="s">
        <v>495</v>
      </c>
      <c r="C1418" s="30"/>
      <c r="D1418" s="30"/>
      <c r="E1418" s="30"/>
      <c r="F1418" s="37">
        <v>8500</v>
      </c>
      <c r="G1418" s="37">
        <v>8500</v>
      </c>
      <c r="H1418" s="37">
        <v>8500</v>
      </c>
      <c r="I1418" s="37">
        <v>8450.25</v>
      </c>
      <c r="J1418" s="37">
        <f t="shared" si="382"/>
        <v>99.414705882352933</v>
      </c>
      <c r="K1418" s="34"/>
      <c r="L1418" s="40"/>
    </row>
    <row r="1419" spans="1:12" s="29" customFormat="1" ht="13.8" x14ac:dyDescent="0.25">
      <c r="A1419" s="28">
        <v>3722</v>
      </c>
      <c r="B1419" s="146" t="s">
        <v>496</v>
      </c>
      <c r="F1419" s="38">
        <v>8500</v>
      </c>
      <c r="G1419" s="37"/>
      <c r="H1419" s="38">
        <v>8500</v>
      </c>
      <c r="I1419" s="38">
        <v>8450.25</v>
      </c>
      <c r="J1419" s="38">
        <f t="shared" si="382"/>
        <v>99.414705882352933</v>
      </c>
      <c r="K1419" s="34"/>
      <c r="L1419" s="40"/>
    </row>
    <row r="1420" spans="1:12" s="29" customFormat="1" ht="13.8" x14ac:dyDescent="0.25">
      <c r="A1420" s="26"/>
      <c r="B1420" s="26"/>
      <c r="C1420" s="30"/>
      <c r="D1420" s="30"/>
      <c r="E1420" s="30"/>
      <c r="F1420" s="37"/>
      <c r="G1420" s="37"/>
      <c r="H1420" s="37"/>
      <c r="I1420" s="37"/>
      <c r="J1420" s="37"/>
      <c r="K1420" s="34"/>
      <c r="L1420" s="40"/>
    </row>
    <row r="1421" spans="1:12" s="29" customFormat="1" ht="13.8" x14ac:dyDescent="0.25">
      <c r="A1421" s="26">
        <v>3</v>
      </c>
      <c r="B1421" s="26" t="s">
        <v>3</v>
      </c>
      <c r="C1421" s="30"/>
      <c r="D1421" s="30"/>
      <c r="E1421" s="30"/>
      <c r="F1421" s="37">
        <v>161725</v>
      </c>
      <c r="G1421" s="37">
        <v>161725</v>
      </c>
      <c r="H1421" s="37">
        <v>161725</v>
      </c>
      <c r="I1421" s="37">
        <v>160723.41</v>
      </c>
      <c r="J1421" s="37">
        <f t="shared" si="382"/>
        <v>99.380683258618035</v>
      </c>
      <c r="K1421" s="34"/>
      <c r="L1421" s="40"/>
    </row>
    <row r="1422" spans="1:12" s="29" customFormat="1" ht="13.8" x14ac:dyDescent="0.25">
      <c r="A1422" s="26">
        <v>31</v>
      </c>
      <c r="B1422" s="26" t="s">
        <v>4</v>
      </c>
      <c r="C1422" s="30"/>
      <c r="D1422" s="30"/>
      <c r="E1422" s="30"/>
      <c r="F1422" s="37">
        <v>153500</v>
      </c>
      <c r="G1422" s="37">
        <v>153500</v>
      </c>
      <c r="H1422" s="37">
        <v>153500</v>
      </c>
      <c r="I1422" s="37">
        <v>152518.41</v>
      </c>
      <c r="J1422" s="37">
        <f t="shared" si="382"/>
        <v>99.360527687296411</v>
      </c>
      <c r="K1422" s="34"/>
      <c r="L1422" s="40"/>
    </row>
    <row r="1423" spans="1:12" s="29" customFormat="1" ht="13.8" x14ac:dyDescent="0.25">
      <c r="A1423" s="26">
        <v>311</v>
      </c>
      <c r="B1423" s="26" t="s">
        <v>498</v>
      </c>
      <c r="C1423" s="30"/>
      <c r="D1423" s="30"/>
      <c r="E1423" s="30"/>
      <c r="F1423" s="37">
        <v>133000</v>
      </c>
      <c r="G1423" s="37">
        <v>133000</v>
      </c>
      <c r="H1423" s="37">
        <v>133000</v>
      </c>
      <c r="I1423" s="37">
        <v>132510.44</v>
      </c>
      <c r="J1423" s="37">
        <f t="shared" si="382"/>
        <v>99.631909774436096</v>
      </c>
      <c r="K1423" s="34"/>
      <c r="L1423" s="40"/>
    </row>
    <row r="1424" spans="1:12" s="29" customFormat="1" ht="13.8" x14ac:dyDescent="0.25">
      <c r="A1424" s="146">
        <v>3111</v>
      </c>
      <c r="B1424" s="146" t="s">
        <v>499</v>
      </c>
      <c r="C1424" s="141"/>
      <c r="D1424" s="141"/>
      <c r="E1424" s="141"/>
      <c r="F1424" s="140">
        <v>124000</v>
      </c>
      <c r="G1424" s="140"/>
      <c r="H1424" s="140">
        <v>124000</v>
      </c>
      <c r="I1424" s="140">
        <v>123750</v>
      </c>
      <c r="J1424" s="140">
        <f t="shared" si="382"/>
        <v>99.798387096774192</v>
      </c>
      <c r="K1424" s="34"/>
      <c r="L1424" s="40"/>
    </row>
    <row r="1425" spans="1:12" s="29" customFormat="1" ht="13.8" x14ac:dyDescent="0.25">
      <c r="A1425" s="146">
        <v>3111</v>
      </c>
      <c r="B1425" s="146" t="s">
        <v>500</v>
      </c>
      <c r="C1425" s="141"/>
      <c r="D1425" s="141"/>
      <c r="E1425" s="141"/>
      <c r="F1425" s="140">
        <v>9000</v>
      </c>
      <c r="G1425" s="140"/>
      <c r="H1425" s="140">
        <v>9000</v>
      </c>
      <c r="I1425" s="140">
        <v>8760.44</v>
      </c>
      <c r="J1425" s="140">
        <f t="shared" si="382"/>
        <v>97.338222222222228</v>
      </c>
      <c r="K1425" s="34"/>
      <c r="L1425" s="40"/>
    </row>
    <row r="1426" spans="1:12" s="29" customFormat="1" ht="13.8" x14ac:dyDescent="0.25">
      <c r="A1426" s="26"/>
      <c r="B1426" s="26"/>
      <c r="C1426" s="30"/>
      <c r="D1426" s="30"/>
      <c r="E1426" s="30"/>
      <c r="F1426" s="37"/>
      <c r="G1426" s="37"/>
      <c r="H1426" s="37"/>
      <c r="I1426" s="37"/>
      <c r="J1426" s="37"/>
      <c r="K1426" s="34"/>
      <c r="L1426" s="40"/>
    </row>
    <row r="1427" spans="1:12" s="29" customFormat="1" ht="13.8" x14ac:dyDescent="0.25">
      <c r="A1427" s="26">
        <v>313</v>
      </c>
      <c r="B1427" s="26" t="s">
        <v>76</v>
      </c>
      <c r="C1427" s="30"/>
      <c r="D1427" s="30"/>
      <c r="E1427" s="30"/>
      <c r="F1427" s="37">
        <v>20500</v>
      </c>
      <c r="G1427" s="37">
        <v>20500</v>
      </c>
      <c r="H1427" s="37">
        <v>20500</v>
      </c>
      <c r="I1427" s="37">
        <v>20007.97</v>
      </c>
      <c r="J1427" s="37">
        <f t="shared" si="382"/>
        <v>97.599853658536588</v>
      </c>
      <c r="K1427" s="34"/>
      <c r="L1427" s="40"/>
    </row>
    <row r="1428" spans="1:12" s="29" customFormat="1" ht="13.8" x14ac:dyDescent="0.25">
      <c r="A1428" s="146">
        <v>3131</v>
      </c>
      <c r="B1428" s="146" t="s">
        <v>7</v>
      </c>
      <c r="C1428" s="141"/>
      <c r="D1428" s="141"/>
      <c r="E1428" s="141"/>
      <c r="F1428" s="140">
        <v>19000</v>
      </c>
      <c r="G1428" s="140"/>
      <c r="H1428" s="140">
        <v>19000</v>
      </c>
      <c r="I1428" s="140">
        <v>18562.5</v>
      </c>
      <c r="J1428" s="140">
        <f t="shared" si="382"/>
        <v>97.69736842105263</v>
      </c>
      <c r="K1428" s="34"/>
      <c r="L1428" s="40"/>
    </row>
    <row r="1429" spans="1:12" s="29" customFormat="1" ht="13.8" x14ac:dyDescent="0.25">
      <c r="A1429" s="146">
        <v>3131</v>
      </c>
      <c r="B1429" s="146" t="s">
        <v>501</v>
      </c>
      <c r="C1429" s="141"/>
      <c r="D1429" s="141"/>
      <c r="E1429" s="141"/>
      <c r="F1429" s="140">
        <v>1500</v>
      </c>
      <c r="G1429" s="140"/>
      <c r="H1429" s="140">
        <v>1500</v>
      </c>
      <c r="I1429" s="140">
        <v>1445.47</v>
      </c>
      <c r="J1429" s="140">
        <f t="shared" si="382"/>
        <v>96.364666666666665</v>
      </c>
      <c r="K1429" s="34"/>
      <c r="L1429" s="40"/>
    </row>
    <row r="1430" spans="1:12" s="29" customFormat="1" ht="13.8" x14ac:dyDescent="0.25">
      <c r="A1430" s="26">
        <v>32</v>
      </c>
      <c r="B1430" s="26" t="s">
        <v>8</v>
      </c>
      <c r="C1430" s="30"/>
      <c r="D1430" s="30"/>
      <c r="E1430" s="30"/>
      <c r="F1430" s="37">
        <v>8225</v>
      </c>
      <c r="G1430" s="37">
        <v>8225</v>
      </c>
      <c r="H1430" s="37">
        <v>8225</v>
      </c>
      <c r="I1430" s="37">
        <v>8205</v>
      </c>
      <c r="J1430" s="37">
        <f t="shared" si="382"/>
        <v>99.756838905775084</v>
      </c>
      <c r="K1430" s="34"/>
      <c r="L1430" s="40"/>
    </row>
    <row r="1431" spans="1:12" s="29" customFormat="1" ht="13.8" x14ac:dyDescent="0.25">
      <c r="A1431" s="26">
        <v>321</v>
      </c>
      <c r="B1431" s="26" t="s">
        <v>77</v>
      </c>
      <c r="C1431" s="30"/>
      <c r="D1431" s="30"/>
      <c r="E1431" s="30"/>
      <c r="F1431" s="37">
        <v>8225</v>
      </c>
      <c r="G1431" s="37">
        <v>8225</v>
      </c>
      <c r="H1431" s="37">
        <v>8225</v>
      </c>
      <c r="I1431" s="37">
        <v>8205</v>
      </c>
      <c r="J1431" s="37">
        <f t="shared" si="382"/>
        <v>99.756838905775084</v>
      </c>
      <c r="K1431" s="34"/>
      <c r="L1431" s="40"/>
    </row>
    <row r="1432" spans="1:12" s="29" customFormat="1" ht="13.8" x14ac:dyDescent="0.25">
      <c r="A1432" s="146">
        <v>3211</v>
      </c>
      <c r="B1432" s="146" t="s">
        <v>502</v>
      </c>
      <c r="C1432" s="141"/>
      <c r="D1432" s="141"/>
      <c r="E1432" s="141"/>
      <c r="F1432" s="140">
        <v>2000</v>
      </c>
      <c r="G1432" s="140"/>
      <c r="H1432" s="140">
        <v>2000</v>
      </c>
      <c r="I1432" s="140">
        <v>1980</v>
      </c>
      <c r="J1432" s="140">
        <f t="shared" si="382"/>
        <v>99</v>
      </c>
      <c r="K1432" s="34"/>
      <c r="L1432" s="40"/>
    </row>
    <row r="1433" spans="1:12" s="29" customFormat="1" ht="13.8" x14ac:dyDescent="0.25">
      <c r="A1433" s="146">
        <v>3212</v>
      </c>
      <c r="B1433" s="146" t="s">
        <v>40</v>
      </c>
      <c r="C1433" s="141"/>
      <c r="D1433" s="141"/>
      <c r="E1433" s="141"/>
      <c r="F1433" s="140">
        <v>3600</v>
      </c>
      <c r="G1433" s="140"/>
      <c r="H1433" s="140">
        <v>3600</v>
      </c>
      <c r="I1433" s="140">
        <v>3600</v>
      </c>
      <c r="J1433" s="140">
        <f t="shared" si="382"/>
        <v>100</v>
      </c>
      <c r="K1433" s="34"/>
      <c r="L1433" s="40"/>
    </row>
    <row r="1434" spans="1:12" s="29" customFormat="1" ht="13.8" x14ac:dyDescent="0.25">
      <c r="A1434" s="146">
        <v>3227</v>
      </c>
      <c r="B1434" s="146" t="s">
        <v>104</v>
      </c>
      <c r="C1434" s="141"/>
      <c r="D1434" s="141"/>
      <c r="E1434" s="141"/>
      <c r="F1434" s="140">
        <v>2625</v>
      </c>
      <c r="G1434" s="140"/>
      <c r="H1434" s="140">
        <v>2625</v>
      </c>
      <c r="I1434" s="140">
        <v>2625</v>
      </c>
      <c r="J1434" s="140">
        <f t="shared" si="382"/>
        <v>100</v>
      </c>
      <c r="K1434" s="34"/>
      <c r="L1434" s="40"/>
    </row>
    <row r="1435" spans="1:12" s="29" customFormat="1" ht="13.8" x14ac:dyDescent="0.25">
      <c r="A1435" s="26"/>
      <c r="B1435" s="26"/>
      <c r="C1435" s="30"/>
      <c r="D1435" s="30"/>
      <c r="E1435" s="30"/>
      <c r="F1435" s="37"/>
      <c r="G1435" s="37"/>
      <c r="H1435" s="37"/>
      <c r="I1435" s="37"/>
      <c r="J1435" s="37"/>
      <c r="K1435" s="34"/>
      <c r="L1435" s="40"/>
    </row>
    <row r="1436" spans="1:12" s="29" customFormat="1" ht="13.8" x14ac:dyDescent="0.25">
      <c r="A1436" s="26">
        <v>4</v>
      </c>
      <c r="B1436" s="26" t="s">
        <v>252</v>
      </c>
      <c r="C1436" s="30"/>
      <c r="D1436" s="30"/>
      <c r="E1436" s="30"/>
      <c r="F1436" s="37">
        <v>4600</v>
      </c>
      <c r="G1436" s="37">
        <v>4600</v>
      </c>
      <c r="H1436" s="37">
        <v>4600</v>
      </c>
      <c r="I1436" s="37">
        <v>4532.29</v>
      </c>
      <c r="J1436" s="37">
        <f t="shared" si="382"/>
        <v>98.528043478260869</v>
      </c>
      <c r="K1436" s="34"/>
      <c r="L1436" s="40"/>
    </row>
    <row r="1437" spans="1:12" s="29" customFormat="1" ht="13.8" x14ac:dyDescent="0.25">
      <c r="A1437" s="26">
        <v>42</v>
      </c>
      <c r="B1437" s="26" t="s">
        <v>410</v>
      </c>
      <c r="C1437" s="30"/>
      <c r="D1437" s="30"/>
      <c r="E1437" s="30"/>
      <c r="F1437" s="37">
        <v>4600</v>
      </c>
      <c r="G1437" s="37">
        <v>4600</v>
      </c>
      <c r="H1437" s="37">
        <v>4600</v>
      </c>
      <c r="I1437" s="37">
        <v>4532.29</v>
      </c>
      <c r="J1437" s="37">
        <f t="shared" si="382"/>
        <v>98.528043478260869</v>
      </c>
      <c r="K1437" s="34"/>
      <c r="L1437" s="40"/>
    </row>
    <row r="1438" spans="1:12" s="29" customFormat="1" ht="13.8" x14ac:dyDescent="0.25">
      <c r="A1438" s="26">
        <v>423</v>
      </c>
      <c r="B1438" s="26" t="s">
        <v>503</v>
      </c>
      <c r="C1438" s="30"/>
      <c r="D1438" s="30"/>
      <c r="E1438" s="30"/>
      <c r="F1438" s="37">
        <v>4600</v>
      </c>
      <c r="G1438" s="37">
        <v>4600</v>
      </c>
      <c r="H1438" s="37">
        <v>4600</v>
      </c>
      <c r="I1438" s="37">
        <v>4532.29</v>
      </c>
      <c r="J1438" s="37">
        <f t="shared" si="382"/>
        <v>98.528043478260869</v>
      </c>
      <c r="K1438" s="34"/>
      <c r="L1438" s="40"/>
    </row>
    <row r="1439" spans="1:12" s="29" customFormat="1" ht="13.8" x14ac:dyDescent="0.25">
      <c r="A1439" s="146">
        <v>4231</v>
      </c>
      <c r="B1439" s="146" t="s">
        <v>504</v>
      </c>
      <c r="C1439" s="141"/>
      <c r="D1439" s="141"/>
      <c r="E1439" s="141"/>
      <c r="F1439" s="140">
        <v>4600</v>
      </c>
      <c r="G1439" s="140"/>
      <c r="H1439" s="140">
        <v>4600</v>
      </c>
      <c r="I1439" s="140">
        <v>4532.29</v>
      </c>
      <c r="J1439" s="140">
        <f t="shared" si="382"/>
        <v>98.528043478260869</v>
      </c>
      <c r="K1439" s="34"/>
      <c r="L1439" s="40"/>
    </row>
    <row r="1440" spans="1:12" s="29" customFormat="1" ht="13.8" x14ac:dyDescent="0.25">
      <c r="A1440" s="28"/>
      <c r="B1440" s="146"/>
      <c r="F1440" s="38"/>
      <c r="G1440" s="37"/>
      <c r="H1440" s="38"/>
      <c r="I1440" s="38"/>
      <c r="J1440" s="38"/>
      <c r="K1440" s="34"/>
      <c r="L1440" s="40"/>
    </row>
    <row r="1441" spans="1:12" s="29" customFormat="1" ht="13.8" x14ac:dyDescent="0.25">
      <c r="A1441" s="28"/>
      <c r="B1441" s="146"/>
      <c r="F1441" s="38"/>
      <c r="G1441" s="37"/>
      <c r="H1441" s="38"/>
      <c r="I1441" s="38"/>
      <c r="J1441" s="38"/>
      <c r="K1441" s="34"/>
      <c r="L1441" s="40"/>
    </row>
    <row r="1442" spans="1:12" s="29" customFormat="1" ht="13.8" x14ac:dyDescent="0.25">
      <c r="A1442" s="202" t="s">
        <v>505</v>
      </c>
      <c r="B1442" s="202"/>
      <c r="C1442" s="202"/>
      <c r="D1442" s="202"/>
      <c r="E1442" s="202"/>
      <c r="F1442" s="203">
        <v>18500</v>
      </c>
      <c r="G1442" s="203">
        <v>18500</v>
      </c>
      <c r="H1442" s="203">
        <v>18500</v>
      </c>
      <c r="I1442" s="203">
        <v>18500</v>
      </c>
      <c r="J1442" s="203">
        <f t="shared" si="382"/>
        <v>100</v>
      </c>
      <c r="K1442" s="34"/>
      <c r="L1442" s="40"/>
    </row>
    <row r="1443" spans="1:12" s="29" customFormat="1" ht="13.8" x14ac:dyDescent="0.25">
      <c r="A1443" s="47"/>
      <c r="F1443" s="38"/>
      <c r="G1443" s="38"/>
      <c r="H1443" s="38"/>
      <c r="I1443" s="38"/>
      <c r="J1443" s="38"/>
      <c r="K1443" s="34"/>
      <c r="L1443" s="40"/>
    </row>
    <row r="1444" spans="1:12" s="29" customFormat="1" ht="13.8" x14ac:dyDescent="0.25">
      <c r="A1444" s="28"/>
      <c r="B1444" s="146"/>
      <c r="F1444" s="38"/>
      <c r="G1444" s="38"/>
      <c r="H1444" s="38"/>
      <c r="I1444" s="38"/>
      <c r="J1444" s="38"/>
      <c r="K1444" s="34"/>
      <c r="L1444" s="40"/>
    </row>
    <row r="1445" spans="1:12" s="29" customFormat="1" ht="13.8" x14ac:dyDescent="0.25">
      <c r="A1445" s="26">
        <v>38</v>
      </c>
      <c r="B1445" s="26" t="s">
        <v>14</v>
      </c>
      <c r="C1445" s="30"/>
      <c r="D1445" s="30"/>
      <c r="E1445" s="30"/>
      <c r="F1445" s="37">
        <v>18500</v>
      </c>
      <c r="G1445" s="37">
        <v>18500</v>
      </c>
      <c r="H1445" s="37">
        <v>18500</v>
      </c>
      <c r="I1445" s="37">
        <v>18500</v>
      </c>
      <c r="J1445" s="37">
        <f t="shared" si="382"/>
        <v>100</v>
      </c>
      <c r="K1445" s="34"/>
      <c r="L1445" s="40"/>
    </row>
    <row r="1446" spans="1:12" s="29" customFormat="1" ht="13.8" x14ac:dyDescent="0.25">
      <c r="A1446" s="26">
        <v>381</v>
      </c>
      <c r="B1446" s="26" t="s">
        <v>83</v>
      </c>
      <c r="C1446" s="30"/>
      <c r="D1446" s="30"/>
      <c r="E1446" s="30"/>
      <c r="F1446" s="37">
        <v>18500</v>
      </c>
      <c r="G1446" s="37">
        <v>18500</v>
      </c>
      <c r="H1446" s="37">
        <v>18500</v>
      </c>
      <c r="I1446" s="37">
        <v>18500</v>
      </c>
      <c r="J1446" s="37">
        <f t="shared" si="382"/>
        <v>100</v>
      </c>
      <c r="K1446" s="34"/>
      <c r="L1446" s="40"/>
    </row>
    <row r="1447" spans="1:12" s="29" customFormat="1" ht="13.8" x14ac:dyDescent="0.25">
      <c r="A1447" s="28">
        <v>3811</v>
      </c>
      <c r="B1447" s="146" t="s">
        <v>507</v>
      </c>
      <c r="F1447" s="38">
        <v>11500</v>
      </c>
      <c r="G1447" s="37"/>
      <c r="H1447" s="38">
        <v>11500</v>
      </c>
      <c r="I1447" s="38">
        <v>11500</v>
      </c>
      <c r="J1447" s="38">
        <f t="shared" si="382"/>
        <v>100</v>
      </c>
      <c r="K1447" s="34"/>
      <c r="L1447" s="40"/>
    </row>
    <row r="1448" spans="1:12" s="29" customFormat="1" ht="13.8" x14ac:dyDescent="0.25">
      <c r="A1448" s="28">
        <v>3811</v>
      </c>
      <c r="B1448" s="146" t="s">
        <v>508</v>
      </c>
      <c r="F1448" s="38">
        <v>5000</v>
      </c>
      <c r="G1448" s="37"/>
      <c r="H1448" s="38">
        <v>5000</v>
      </c>
      <c r="I1448" s="38">
        <v>5000</v>
      </c>
      <c r="J1448" s="38">
        <f t="shared" si="382"/>
        <v>100</v>
      </c>
      <c r="K1448" s="34"/>
      <c r="L1448" s="40"/>
    </row>
    <row r="1449" spans="1:12" s="29" customFormat="1" ht="13.8" x14ac:dyDescent="0.25">
      <c r="A1449" s="28">
        <v>3811</v>
      </c>
      <c r="B1449" s="146" t="s">
        <v>142</v>
      </c>
      <c r="F1449" s="38">
        <v>500</v>
      </c>
      <c r="G1449" s="37"/>
      <c r="H1449" s="38">
        <v>500</v>
      </c>
      <c r="I1449" s="38">
        <v>500</v>
      </c>
      <c r="J1449" s="38">
        <f t="shared" si="382"/>
        <v>100</v>
      </c>
      <c r="K1449" s="34"/>
      <c r="L1449" s="40"/>
    </row>
    <row r="1450" spans="1:12" s="29" customFormat="1" ht="13.8" x14ac:dyDescent="0.25">
      <c r="A1450" s="141">
        <v>3811</v>
      </c>
      <c r="B1450" s="141" t="s">
        <v>509</v>
      </c>
      <c r="C1450" s="141"/>
      <c r="D1450" s="141"/>
      <c r="E1450" s="141"/>
      <c r="F1450" s="140">
        <v>1500</v>
      </c>
      <c r="G1450" s="140"/>
      <c r="H1450" s="140">
        <v>1500</v>
      </c>
      <c r="I1450" s="140">
        <v>1500</v>
      </c>
      <c r="J1450" s="140">
        <f t="shared" si="382"/>
        <v>100</v>
      </c>
      <c r="K1450" s="34"/>
      <c r="L1450" s="40"/>
    </row>
    <row r="1451" spans="1:12" s="29" customFormat="1" ht="13.8" x14ac:dyDescent="0.25">
      <c r="A1451" s="141"/>
      <c r="B1451" s="141"/>
      <c r="C1451" s="141"/>
      <c r="D1451" s="141"/>
      <c r="E1451" s="141"/>
      <c r="F1451" s="37"/>
      <c r="G1451" s="38"/>
      <c r="H1451" s="37"/>
      <c r="I1451" s="37"/>
      <c r="J1451" s="37"/>
      <c r="K1451" s="34"/>
      <c r="L1451" s="40"/>
    </row>
    <row r="1452" spans="1:12" s="29" customFormat="1" ht="13.8" x14ac:dyDescent="0.25">
      <c r="A1452" s="26">
        <v>38</v>
      </c>
      <c r="B1452" s="26" t="s">
        <v>14</v>
      </c>
      <c r="C1452" s="30"/>
      <c r="D1452" s="30"/>
      <c r="E1452" s="30"/>
      <c r="F1452" s="37">
        <v>0</v>
      </c>
      <c r="G1452" s="37">
        <v>0</v>
      </c>
      <c r="H1452" s="37">
        <v>0</v>
      </c>
      <c r="I1452" s="37">
        <f>I1453</f>
        <v>0</v>
      </c>
      <c r="J1452" s="37">
        <v>0</v>
      </c>
      <c r="K1452" s="34"/>
      <c r="L1452" s="40"/>
    </row>
    <row r="1453" spans="1:12" s="29" customFormat="1" ht="13.8" x14ac:dyDescent="0.25">
      <c r="A1453" s="30">
        <v>381</v>
      </c>
      <c r="B1453" s="30" t="s">
        <v>83</v>
      </c>
      <c r="C1453" s="30"/>
      <c r="D1453" s="30"/>
      <c r="E1453" s="30"/>
      <c r="F1453" s="37">
        <v>0</v>
      </c>
      <c r="G1453" s="37">
        <v>0</v>
      </c>
      <c r="H1453" s="37">
        <v>0</v>
      </c>
      <c r="I1453" s="37">
        <v>0</v>
      </c>
      <c r="J1453" s="37">
        <v>0</v>
      </c>
      <c r="K1453" s="34"/>
      <c r="L1453" s="40"/>
    </row>
    <row r="1454" spans="1:12" s="29" customFormat="1" ht="13.8" x14ac:dyDescent="0.25">
      <c r="A1454" s="141">
        <v>3811</v>
      </c>
      <c r="B1454" s="141" t="s">
        <v>512</v>
      </c>
      <c r="C1454" s="141"/>
      <c r="D1454" s="141"/>
      <c r="E1454" s="141"/>
      <c r="F1454" s="140">
        <v>0</v>
      </c>
      <c r="G1454" s="140"/>
      <c r="H1454" s="140">
        <v>0</v>
      </c>
      <c r="I1454" s="140">
        <v>0</v>
      </c>
      <c r="J1454" s="140">
        <v>0</v>
      </c>
      <c r="K1454" s="34"/>
      <c r="L1454" s="40"/>
    </row>
    <row r="1455" spans="1:12" s="29" customFormat="1" ht="13.8" x14ac:dyDescent="0.25">
      <c r="A1455" s="141"/>
      <c r="B1455" s="141"/>
      <c r="C1455" s="141"/>
      <c r="D1455" s="141"/>
      <c r="E1455" s="141"/>
      <c r="F1455" s="140"/>
      <c r="G1455" s="140"/>
      <c r="H1455" s="140"/>
      <c r="I1455" s="140"/>
      <c r="J1455" s="140"/>
      <c r="K1455" s="34"/>
      <c r="L1455" s="40"/>
    </row>
    <row r="1456" spans="1:12" s="29" customFormat="1" ht="13.8" x14ac:dyDescent="0.25">
      <c r="A1456" s="200" t="s">
        <v>735</v>
      </c>
      <c r="B1456" s="200"/>
      <c r="C1456" s="200"/>
      <c r="D1456" s="200"/>
      <c r="E1456" s="200"/>
      <c r="F1456" s="231">
        <v>6000</v>
      </c>
      <c r="G1456" s="231">
        <v>6000</v>
      </c>
      <c r="H1456" s="231">
        <v>6000</v>
      </c>
      <c r="I1456" s="231">
        <v>6000</v>
      </c>
      <c r="J1456" s="231">
        <f t="shared" si="382"/>
        <v>100</v>
      </c>
      <c r="K1456" s="34"/>
      <c r="L1456" s="40"/>
    </row>
    <row r="1457" spans="1:12" s="29" customFormat="1" ht="13.8" x14ac:dyDescent="0.25">
      <c r="A1457" s="202" t="s">
        <v>513</v>
      </c>
      <c r="B1457" s="202"/>
      <c r="C1457" s="202"/>
      <c r="D1457" s="202"/>
      <c r="E1457" s="202"/>
      <c r="F1457" s="219">
        <v>6000</v>
      </c>
      <c r="G1457" s="219">
        <v>6000</v>
      </c>
      <c r="H1457" s="219">
        <v>6000</v>
      </c>
      <c r="I1457" s="219">
        <v>6000</v>
      </c>
      <c r="J1457" s="219">
        <f t="shared" si="382"/>
        <v>100</v>
      </c>
      <c r="K1457" s="34"/>
      <c r="L1457" s="40"/>
    </row>
    <row r="1458" spans="1:12" s="29" customFormat="1" ht="13.8" x14ac:dyDescent="0.25">
      <c r="A1458" s="47"/>
      <c r="F1458" s="38"/>
      <c r="G1458" s="38"/>
      <c r="H1458" s="38"/>
      <c r="I1458" s="38"/>
      <c r="J1458" s="38"/>
      <c r="K1458" s="34"/>
      <c r="L1458" s="40"/>
    </row>
    <row r="1459" spans="1:12" s="29" customFormat="1" ht="13.8" x14ac:dyDescent="0.25">
      <c r="A1459" s="26">
        <v>38</v>
      </c>
      <c r="B1459" s="30" t="s">
        <v>14</v>
      </c>
      <c r="C1459" s="30"/>
      <c r="D1459" s="30"/>
      <c r="E1459" s="30"/>
      <c r="F1459" s="37">
        <v>6000</v>
      </c>
      <c r="G1459" s="37">
        <v>6000</v>
      </c>
      <c r="H1459" s="37">
        <v>6000</v>
      </c>
      <c r="I1459" s="37">
        <v>6000</v>
      </c>
      <c r="J1459" s="37">
        <f t="shared" si="382"/>
        <v>100</v>
      </c>
      <c r="K1459" s="34"/>
      <c r="L1459" s="40"/>
    </row>
    <row r="1460" spans="1:12" s="29" customFormat="1" ht="13.8" x14ac:dyDescent="0.25">
      <c r="A1460" s="26">
        <v>381</v>
      </c>
      <c r="B1460" s="30" t="s">
        <v>83</v>
      </c>
      <c r="C1460" s="30"/>
      <c r="D1460" s="30"/>
      <c r="E1460" s="30"/>
      <c r="F1460" s="37">
        <v>6000</v>
      </c>
      <c r="G1460" s="37">
        <v>6000</v>
      </c>
      <c r="H1460" s="37">
        <v>6000</v>
      </c>
      <c r="I1460" s="37">
        <v>6000</v>
      </c>
      <c r="J1460" s="37">
        <f t="shared" si="382"/>
        <v>100</v>
      </c>
      <c r="K1460" s="34"/>
      <c r="L1460" s="40"/>
    </row>
    <row r="1461" spans="1:12" s="29" customFormat="1" ht="13.8" x14ac:dyDescent="0.25">
      <c r="A1461" s="146">
        <v>3811</v>
      </c>
      <c r="B1461" s="141" t="s">
        <v>507</v>
      </c>
      <c r="C1461" s="141"/>
      <c r="D1461" s="141"/>
      <c r="E1461" s="141"/>
      <c r="F1461" s="140">
        <v>6000</v>
      </c>
      <c r="G1461" s="141"/>
      <c r="H1461" s="140">
        <v>6000</v>
      </c>
      <c r="I1461" s="140">
        <v>6000</v>
      </c>
      <c r="J1461" s="140">
        <f t="shared" si="382"/>
        <v>100</v>
      </c>
      <c r="K1461" s="34"/>
      <c r="L1461" s="40"/>
    </row>
    <row r="1462" spans="1:12" s="29" customFormat="1" ht="13.8" x14ac:dyDescent="0.25">
      <c r="A1462" s="47"/>
      <c r="F1462" s="38"/>
      <c r="H1462" s="38"/>
      <c r="I1462" s="38"/>
      <c r="J1462" s="38"/>
      <c r="K1462" s="34"/>
      <c r="L1462" s="40"/>
    </row>
    <row r="1463" spans="1:12" s="35" customFormat="1" ht="13.8" x14ac:dyDescent="0.25">
      <c r="B1463" s="29"/>
      <c r="C1463" s="29"/>
      <c r="D1463" s="29"/>
      <c r="E1463" s="29"/>
      <c r="F1463" s="137" t="s">
        <v>242</v>
      </c>
      <c r="H1463" s="40"/>
      <c r="I1463" s="40"/>
      <c r="J1463" s="40"/>
      <c r="K1463" s="29"/>
      <c r="L1463" s="39"/>
    </row>
    <row r="1464" spans="1:12" s="141" customFormat="1" ht="13.8" x14ac:dyDescent="0.25">
      <c r="A1464" s="35"/>
      <c r="B1464" s="139" t="s">
        <v>746</v>
      </c>
      <c r="C1464" s="139"/>
      <c r="D1464" s="139"/>
      <c r="E1464" s="139"/>
      <c r="F1464" s="215"/>
      <c r="G1464" s="215"/>
      <c r="H1464" s="139"/>
      <c r="I1464" s="139"/>
      <c r="J1464" s="277"/>
    </row>
    <row r="1465" spans="1:12" s="141" customFormat="1" ht="13.8" x14ac:dyDescent="0.25">
      <c r="A1465" s="35"/>
      <c r="B1465" s="139" t="s">
        <v>747</v>
      </c>
      <c r="C1465" s="139"/>
      <c r="D1465" s="139"/>
      <c r="E1465" s="139"/>
      <c r="F1465" s="215"/>
      <c r="G1465" s="215"/>
      <c r="H1465" s="139"/>
      <c r="I1465" s="139"/>
      <c r="J1465" s="277"/>
    </row>
    <row r="1466" spans="1:12" s="29" customFormat="1" x14ac:dyDescent="0.25">
      <c r="A1466" s="39"/>
      <c r="B1466" s="9"/>
      <c r="C1466" s="9"/>
      <c r="D1466" s="9"/>
      <c r="E1466" s="9"/>
      <c r="F1466" s="10"/>
      <c r="G1466" s="10"/>
      <c r="H1466" s="9"/>
      <c r="I1466" s="9"/>
      <c r="J1466" s="55"/>
      <c r="L1466" s="308"/>
    </row>
    <row r="1467" spans="1:12" s="39" customFormat="1" ht="13.8" x14ac:dyDescent="0.25">
      <c r="A1467" s="35"/>
      <c r="B1467" s="9"/>
      <c r="C1467" s="9"/>
      <c r="D1467" s="9"/>
      <c r="E1467" s="9"/>
      <c r="F1467" s="10"/>
      <c r="G1467" s="53"/>
      <c r="H1467" s="9"/>
      <c r="I1467" s="9"/>
      <c r="J1467" s="54"/>
      <c r="K1467" s="29"/>
      <c r="L1467" s="308"/>
    </row>
    <row r="1468" spans="1:12" s="39" customFormat="1" ht="15.6" x14ac:dyDescent="0.3">
      <c r="A1468" s="4" t="s">
        <v>158</v>
      </c>
      <c r="B1468" s="56"/>
      <c r="C1468" s="56"/>
      <c r="D1468" s="56"/>
      <c r="E1468" s="56"/>
      <c r="F1468" s="57"/>
      <c r="G1468" s="57"/>
      <c r="H1468" s="56"/>
      <c r="I1468" s="56"/>
      <c r="J1468" s="58"/>
      <c r="K1468" s="29"/>
    </row>
    <row r="1469" spans="1:12" s="39" customFormat="1" ht="15.6" x14ac:dyDescent="0.3">
      <c r="A1469" s="4"/>
      <c r="B1469" s="56"/>
      <c r="C1469" s="56"/>
      <c r="D1469" s="56"/>
      <c r="E1469" s="56"/>
      <c r="F1469" s="57"/>
      <c r="G1469" s="57"/>
      <c r="H1469" s="56"/>
      <c r="I1469" s="56"/>
      <c r="J1469" s="58"/>
      <c r="K1469" s="29"/>
    </row>
    <row r="1470" spans="1:12" s="39" customFormat="1" x14ac:dyDescent="0.25">
      <c r="A1470" s="9"/>
      <c r="B1470" s="56"/>
      <c r="C1470" s="56"/>
      <c r="D1470" s="56"/>
      <c r="E1470" s="56"/>
      <c r="F1470" s="311" t="s">
        <v>243</v>
      </c>
      <c r="G1470" s="57"/>
      <c r="H1470" s="56"/>
      <c r="I1470" s="56"/>
      <c r="J1470" s="58"/>
      <c r="K1470" s="29"/>
    </row>
    <row r="1471" spans="1:12" s="39" customFormat="1" x14ac:dyDescent="0.25">
      <c r="A1471" s="9"/>
      <c r="B1471" s="139" t="s">
        <v>743</v>
      </c>
      <c r="C1471" s="9"/>
      <c r="D1471" s="9"/>
      <c r="E1471" s="9"/>
      <c r="F1471" s="10"/>
      <c r="G1471" s="10"/>
      <c r="H1471" s="9"/>
      <c r="I1471" s="9"/>
      <c r="J1471" s="55"/>
      <c r="K1471" s="29"/>
    </row>
    <row r="1472" spans="1:12" s="29" customFormat="1" ht="13.8" x14ac:dyDescent="0.25">
      <c r="A1472" s="139" t="s">
        <v>319</v>
      </c>
      <c r="B1472" s="9"/>
      <c r="C1472" s="9"/>
      <c r="D1472" s="9"/>
      <c r="E1472" s="9"/>
      <c r="F1472" s="10"/>
      <c r="G1472" s="53"/>
      <c r="H1472" s="9"/>
      <c r="I1472" s="9"/>
      <c r="J1472" s="54"/>
      <c r="L1472" s="39"/>
    </row>
    <row r="1473" spans="1:12" s="29" customFormat="1" ht="13.8" x14ac:dyDescent="0.25">
      <c r="A1473" s="9"/>
      <c r="B1473" s="9"/>
      <c r="C1473" s="9"/>
      <c r="D1473" s="9"/>
      <c r="E1473" s="9"/>
      <c r="F1473" s="10"/>
      <c r="G1473" s="53"/>
      <c r="H1473" s="9"/>
      <c r="I1473" s="9"/>
      <c r="J1473" s="54"/>
      <c r="L1473" s="39"/>
    </row>
    <row r="1474" spans="1:12" s="29" customFormat="1" x14ac:dyDescent="0.25">
      <c r="A1474" s="9" t="s">
        <v>159</v>
      </c>
      <c r="B1474" s="9"/>
      <c r="C1474" s="9"/>
      <c r="D1474" s="9"/>
      <c r="E1474" s="9"/>
      <c r="F1474" s="10"/>
      <c r="G1474" s="53"/>
      <c r="H1474" s="9"/>
      <c r="I1474" s="9"/>
      <c r="J1474" s="55"/>
      <c r="L1474" s="39"/>
    </row>
    <row r="1475" spans="1:12" s="29" customFormat="1" ht="15.6" x14ac:dyDescent="0.3">
      <c r="A1475" s="4" t="s">
        <v>160</v>
      </c>
      <c r="B1475" s="3"/>
      <c r="C1475" s="3"/>
      <c r="D1475" s="3"/>
      <c r="E1475" s="3"/>
      <c r="F1475" s="59"/>
      <c r="G1475" s="59"/>
      <c r="H1475" s="3"/>
      <c r="I1475" s="3"/>
      <c r="J1475" s="60"/>
      <c r="L1475" s="39"/>
    </row>
    <row r="1476" spans="1:12" s="29" customFormat="1" ht="15.6" x14ac:dyDescent="0.3">
      <c r="A1476" s="9"/>
      <c r="B1476" s="4"/>
      <c r="C1476" s="4"/>
      <c r="D1476" s="4"/>
      <c r="E1476" s="4"/>
      <c r="F1476" s="6"/>
      <c r="G1476" s="6"/>
      <c r="H1476" s="4"/>
      <c r="I1476" s="4"/>
      <c r="J1476" s="61"/>
      <c r="L1476" s="39"/>
    </row>
    <row r="1477" spans="1:12" s="29" customFormat="1" x14ac:dyDescent="0.25">
      <c r="A1477" s="9"/>
      <c r="B1477" s="139"/>
      <c r="C1477" s="9"/>
      <c r="D1477" s="9"/>
      <c r="E1477" s="9"/>
      <c r="F1477" s="265" t="s">
        <v>244</v>
      </c>
      <c r="G1477" s="53"/>
      <c r="H1477" s="9"/>
      <c r="I1477" s="9"/>
      <c r="J1477" s="55"/>
      <c r="L1477" s="39"/>
    </row>
    <row r="1478" spans="1:12" s="301" customFormat="1" x14ac:dyDescent="0.25">
      <c r="A1478" s="139"/>
      <c r="B1478" s="139" t="s">
        <v>692</v>
      </c>
      <c r="C1478" s="139"/>
      <c r="D1478" s="139"/>
      <c r="E1478" s="139"/>
      <c r="F1478" s="139"/>
      <c r="G1478" s="215"/>
      <c r="H1478" s="139"/>
      <c r="I1478" s="139"/>
      <c r="J1478" s="277"/>
      <c r="K1478" s="277"/>
      <c r="L1478" s="277"/>
    </row>
    <row r="1479" spans="1:12" s="301" customFormat="1" x14ac:dyDescent="0.25">
      <c r="A1479" s="139" t="s">
        <v>693</v>
      </c>
      <c r="B1479" s="139"/>
      <c r="C1479" s="139"/>
      <c r="D1479" s="139"/>
      <c r="E1479" s="139"/>
      <c r="F1479" s="139"/>
      <c r="G1479" s="215"/>
      <c r="H1479" s="139"/>
      <c r="I1479" s="139"/>
      <c r="J1479" s="277"/>
      <c r="K1479" s="277"/>
      <c r="L1479" s="277"/>
    </row>
    <row r="1480" spans="1:12" s="301" customFormat="1" ht="15.6" x14ac:dyDescent="0.3">
      <c r="A1480" s="139" t="s">
        <v>694</v>
      </c>
      <c r="B1480" s="4"/>
      <c r="C1480" s="4"/>
      <c r="D1480" s="4"/>
      <c r="E1480" s="4"/>
      <c r="F1480" s="4"/>
      <c r="G1480" s="6"/>
      <c r="H1480" s="4"/>
      <c r="I1480" s="4"/>
      <c r="J1480" s="54"/>
      <c r="K1480" s="61"/>
      <c r="L1480" s="61"/>
    </row>
    <row r="1481" spans="1:12" s="301" customFormat="1" ht="15.6" x14ac:dyDescent="0.3">
      <c r="A1481" s="139"/>
      <c r="B1481" s="139" t="s">
        <v>533</v>
      </c>
      <c r="C1481" s="4"/>
      <c r="D1481" s="4"/>
      <c r="E1481" s="4"/>
      <c r="F1481" s="4"/>
      <c r="G1481" s="6"/>
      <c r="H1481" s="4"/>
      <c r="I1481" s="4"/>
      <c r="J1481" s="54"/>
      <c r="K1481" s="61"/>
      <c r="L1481" s="61"/>
    </row>
    <row r="1482" spans="1:12" s="301" customFormat="1" ht="15.6" x14ac:dyDescent="0.3">
      <c r="A1482" s="139" t="s">
        <v>744</v>
      </c>
      <c r="B1482" s="4"/>
      <c r="C1482" s="4"/>
      <c r="D1482" s="4"/>
      <c r="E1482" s="4"/>
      <c r="F1482" s="4"/>
      <c r="G1482" s="6"/>
      <c r="H1482" s="4"/>
      <c r="I1482" s="4"/>
      <c r="J1482" s="54"/>
      <c r="K1482" s="61"/>
      <c r="L1482" s="61"/>
    </row>
    <row r="1483" spans="1:12" s="301" customFormat="1" ht="15.6" x14ac:dyDescent="0.3">
      <c r="A1483" s="139" t="s">
        <v>745</v>
      </c>
      <c r="B1483" s="4"/>
      <c r="C1483" s="4"/>
      <c r="D1483" s="4"/>
      <c r="E1483" s="4"/>
      <c r="F1483" s="4"/>
      <c r="G1483" s="6"/>
      <c r="H1483" s="4"/>
      <c r="I1483" s="4"/>
      <c r="J1483" s="54"/>
      <c r="K1483" s="61"/>
      <c r="L1483" s="61"/>
    </row>
    <row r="1484" spans="1:12" s="301" customFormat="1" x14ac:dyDescent="0.25"/>
    <row r="1485" spans="1:12" s="29" customFormat="1" ht="15.6" x14ac:dyDescent="0.3">
      <c r="A1485" s="9"/>
      <c r="B1485" s="62"/>
      <c r="C1485" s="62"/>
      <c r="D1485" s="62"/>
      <c r="E1485" s="62"/>
      <c r="F1485" s="63"/>
      <c r="G1485" s="63"/>
      <c r="H1485" s="62"/>
      <c r="I1485" s="62"/>
      <c r="J1485" s="54"/>
      <c r="L1485" s="39"/>
    </row>
    <row r="1486" spans="1:12" s="29" customFormat="1" ht="15.6" x14ac:dyDescent="0.3">
      <c r="A1486" s="4" t="s">
        <v>161</v>
      </c>
      <c r="B1486" s="64"/>
      <c r="C1486" s="64"/>
      <c r="D1486" s="64"/>
      <c r="E1486" s="64"/>
      <c r="F1486" s="65"/>
      <c r="G1486" s="65"/>
      <c r="H1486" s="64"/>
      <c r="I1486" s="64"/>
      <c r="J1486" s="66"/>
      <c r="L1486" s="39"/>
    </row>
    <row r="1487" spans="1:12" s="29" customFormat="1" ht="22.5" customHeight="1" x14ac:dyDescent="0.3">
      <c r="A1487" s="4"/>
      <c r="B1487" s="64"/>
      <c r="C1487" s="64"/>
      <c r="D1487" s="64"/>
      <c r="E1487" s="64"/>
      <c r="F1487" s="265" t="s">
        <v>245</v>
      </c>
      <c r="G1487" s="65"/>
      <c r="H1487" s="64"/>
      <c r="I1487" s="64"/>
      <c r="J1487" s="66"/>
      <c r="L1487" s="39"/>
    </row>
    <row r="1488" spans="1:12" s="141" customFormat="1" ht="22.5" customHeight="1" x14ac:dyDescent="0.25">
      <c r="A1488" s="3"/>
      <c r="B1488" s="313" t="s">
        <v>775</v>
      </c>
      <c r="C1488" s="56"/>
      <c r="D1488" s="56"/>
      <c r="E1488" s="56"/>
      <c r="F1488" s="265"/>
      <c r="G1488" s="57"/>
      <c r="H1488" s="56"/>
      <c r="I1488" s="56"/>
      <c r="J1488" s="58"/>
    </row>
    <row r="1489" spans="1:10" s="141" customFormat="1" ht="12.6" customHeight="1" x14ac:dyDescent="0.25">
      <c r="A1489" s="3"/>
      <c r="B1489" s="313"/>
      <c r="C1489" s="56"/>
      <c r="D1489" s="56"/>
      <c r="E1489" s="56"/>
      <c r="F1489" s="265"/>
      <c r="G1489" s="57"/>
      <c r="H1489" s="56"/>
      <c r="I1489" s="56"/>
      <c r="J1489" s="58"/>
    </row>
    <row r="1490" spans="1:10" s="141" customFormat="1" x14ac:dyDescent="0.25">
      <c r="A1490" s="309"/>
      <c r="B1490" s="139" t="s">
        <v>674</v>
      </c>
      <c r="C1490" s="25"/>
      <c r="D1490" s="25"/>
      <c r="E1490" s="25"/>
      <c r="F1490" s="278"/>
      <c r="G1490" s="278"/>
      <c r="H1490" s="25"/>
      <c r="I1490" s="25"/>
      <c r="J1490" s="279"/>
    </row>
    <row r="1491" spans="1:10" s="141" customFormat="1" x14ac:dyDescent="0.25">
      <c r="A1491" s="139" t="s">
        <v>675</v>
      </c>
      <c r="B1491" s="25"/>
      <c r="C1491" s="25"/>
      <c r="D1491" s="25"/>
      <c r="E1491" s="25"/>
      <c r="F1491" s="278"/>
      <c r="G1491" s="278"/>
      <c r="H1491" s="25"/>
      <c r="I1491" s="25"/>
      <c r="J1491" s="279"/>
    </row>
    <row r="1492" spans="1:10" s="141" customFormat="1" x14ac:dyDescent="0.25">
      <c r="A1492" s="139"/>
      <c r="B1492" s="25"/>
      <c r="C1492" s="25"/>
      <c r="D1492" s="25"/>
      <c r="E1492" s="25"/>
      <c r="F1492" s="278"/>
      <c r="G1492" s="278"/>
      <c r="H1492" s="25"/>
      <c r="I1492" s="25"/>
      <c r="J1492" s="279"/>
    </row>
    <row r="1493" spans="1:10" s="141" customFormat="1" x14ac:dyDescent="0.25">
      <c r="A1493" s="25"/>
      <c r="B1493" s="139" t="s">
        <v>676</v>
      </c>
      <c r="C1493" s="25"/>
      <c r="D1493" s="25"/>
      <c r="E1493" s="25"/>
      <c r="F1493" s="278"/>
      <c r="G1493" s="25"/>
      <c r="H1493" s="278"/>
      <c r="I1493" s="278"/>
      <c r="J1493" s="25"/>
    </row>
    <row r="1494" spans="1:10" s="141" customFormat="1" x14ac:dyDescent="0.25">
      <c r="A1494" s="145" t="s">
        <v>677</v>
      </c>
      <c r="B1494" s="145"/>
      <c r="C1494" s="145"/>
      <c r="D1494" s="145"/>
      <c r="E1494" s="145"/>
      <c r="F1494" s="145"/>
      <c r="G1494" s="145"/>
      <c r="H1494" s="145"/>
      <c r="I1494" s="294"/>
      <c r="J1494" s="145"/>
    </row>
    <row r="1495" spans="1:10" s="141" customFormat="1" x14ac:dyDescent="0.25">
      <c r="A1495" s="294"/>
      <c r="B1495" s="294" t="s">
        <v>678</v>
      </c>
      <c r="C1495" s="294"/>
      <c r="D1495" s="294"/>
      <c r="E1495" s="294"/>
      <c r="F1495" s="294"/>
      <c r="G1495" s="294"/>
      <c r="H1495" s="294"/>
      <c r="I1495" s="294"/>
      <c r="J1495" s="294"/>
    </row>
    <row r="1496" spans="1:10" s="141" customFormat="1" x14ac:dyDescent="0.25">
      <c r="A1496" s="294" t="s">
        <v>679</v>
      </c>
      <c r="B1496" s="294"/>
      <c r="C1496" s="294"/>
      <c r="D1496" s="294"/>
      <c r="E1496" s="294"/>
      <c r="F1496" s="294"/>
      <c r="G1496" s="294"/>
      <c r="H1496" s="294"/>
      <c r="I1496" s="294"/>
      <c r="J1496" s="294"/>
    </row>
    <row r="1497" spans="1:10" s="141" customFormat="1" x14ac:dyDescent="0.25">
      <c r="A1497" s="294"/>
      <c r="B1497" s="294" t="s">
        <v>680</v>
      </c>
      <c r="C1497" s="294"/>
      <c r="D1497" s="294"/>
      <c r="E1497" s="294"/>
      <c r="F1497" s="294"/>
      <c r="G1497" s="294"/>
      <c r="H1497" s="294"/>
      <c r="I1497" s="294"/>
      <c r="J1497" s="294"/>
    </row>
    <row r="1498" spans="1:10" s="141" customFormat="1" x14ac:dyDescent="0.25">
      <c r="A1498" s="294" t="s">
        <v>681</v>
      </c>
      <c r="B1498" s="294"/>
      <c r="C1498" s="294"/>
      <c r="D1498" s="294"/>
      <c r="E1498" s="294"/>
      <c r="F1498" s="294"/>
      <c r="G1498" s="294"/>
      <c r="H1498" s="294"/>
      <c r="I1498" s="294"/>
      <c r="J1498" s="294"/>
    </row>
    <row r="1499" spans="1:10" s="141" customFormat="1" ht="13.8" x14ac:dyDescent="0.25">
      <c r="A1499" s="322"/>
      <c r="B1499" s="322"/>
      <c r="C1499" s="322"/>
      <c r="D1499" s="322"/>
      <c r="E1499" s="322"/>
      <c r="F1499" s="215"/>
      <c r="G1499" s="215"/>
      <c r="H1499" s="139"/>
      <c r="I1499" s="139"/>
      <c r="J1499" s="54"/>
    </row>
    <row r="1500" spans="1:10" s="141" customFormat="1" x14ac:dyDescent="0.25">
      <c r="A1500" s="139"/>
      <c r="B1500" s="139" t="s">
        <v>541</v>
      </c>
      <c r="C1500" s="139"/>
      <c r="D1500" s="139"/>
      <c r="E1500" s="139"/>
      <c r="F1500" s="215"/>
      <c r="G1500" s="215"/>
      <c r="H1500" s="139"/>
      <c r="I1500" s="139"/>
      <c r="J1500" s="277"/>
    </row>
    <row r="1501" spans="1:10" s="141" customFormat="1" x14ac:dyDescent="0.25">
      <c r="A1501" s="139" t="s">
        <v>542</v>
      </c>
      <c r="B1501" s="139"/>
      <c r="C1501" s="139"/>
      <c r="D1501" s="139"/>
      <c r="E1501" s="139"/>
      <c r="F1501" s="215"/>
      <c r="G1501" s="215"/>
      <c r="H1501" s="139"/>
      <c r="I1501" s="139"/>
      <c r="J1501" s="277"/>
    </row>
    <row r="1502" spans="1:10" s="141" customFormat="1" x14ac:dyDescent="0.25">
      <c r="A1502" s="139" t="s">
        <v>543</v>
      </c>
      <c r="B1502" s="139"/>
      <c r="C1502" s="139"/>
      <c r="D1502" s="139"/>
      <c r="E1502" s="139"/>
      <c r="F1502" s="215"/>
      <c r="G1502" s="215"/>
      <c r="H1502" s="139"/>
      <c r="I1502" s="139"/>
      <c r="J1502" s="277"/>
    </row>
    <row r="1503" spans="1:10" s="141" customFormat="1" x14ac:dyDescent="0.25">
      <c r="A1503" s="139"/>
      <c r="B1503" s="139" t="s">
        <v>682</v>
      </c>
      <c r="C1503" s="139"/>
      <c r="D1503" s="139"/>
      <c r="E1503" s="139"/>
      <c r="F1503" s="215"/>
      <c r="G1503" s="215"/>
      <c r="H1503" s="139"/>
      <c r="I1503" s="139"/>
      <c r="J1503" s="277"/>
    </row>
    <row r="1504" spans="1:10" s="141" customFormat="1" x14ac:dyDescent="0.25">
      <c r="A1504" s="139" t="s">
        <v>683</v>
      </c>
      <c r="B1504" s="139"/>
      <c r="C1504" s="139"/>
      <c r="D1504" s="139"/>
      <c r="E1504" s="139"/>
      <c r="F1504" s="215"/>
      <c r="G1504" s="215"/>
      <c r="H1504" s="139"/>
      <c r="I1504" s="139"/>
      <c r="J1504" s="277"/>
    </row>
    <row r="1505" spans="1:10" s="141" customFormat="1" x14ac:dyDescent="0.25">
      <c r="A1505" s="139" t="s">
        <v>685</v>
      </c>
      <c r="B1505" s="139"/>
      <c r="C1505" s="139"/>
      <c r="D1505" s="139"/>
      <c r="E1505" s="139"/>
      <c r="F1505" s="215"/>
      <c r="G1505" s="215"/>
      <c r="H1505" s="139"/>
      <c r="I1505" s="139"/>
      <c r="J1505" s="277"/>
    </row>
    <row r="1506" spans="1:10" s="141" customFormat="1" x14ac:dyDescent="0.25">
      <c r="A1506" s="139" t="s">
        <v>684</v>
      </c>
      <c r="B1506" s="139"/>
      <c r="C1506" s="139"/>
      <c r="D1506" s="139"/>
      <c r="E1506" s="139"/>
      <c r="F1506" s="215"/>
      <c r="G1506" s="215"/>
      <c r="H1506" s="139"/>
      <c r="I1506" s="139"/>
      <c r="J1506" s="277"/>
    </row>
    <row r="1507" spans="1:10" s="141" customFormat="1" x14ac:dyDescent="0.25">
      <c r="A1507" s="139"/>
      <c r="B1507" s="139" t="s">
        <v>544</v>
      </c>
      <c r="C1507" s="139"/>
      <c r="D1507" s="139"/>
      <c r="E1507" s="139"/>
      <c r="F1507" s="215"/>
      <c r="G1507" s="215"/>
      <c r="H1507" s="139"/>
      <c r="I1507" s="139"/>
      <c r="J1507" s="277"/>
    </row>
    <row r="1508" spans="1:10" s="141" customFormat="1" x14ac:dyDescent="0.25">
      <c r="A1508" s="139" t="s">
        <v>545</v>
      </c>
      <c r="B1508" s="139"/>
      <c r="C1508" s="139"/>
      <c r="D1508" s="139"/>
      <c r="E1508" s="139"/>
      <c r="F1508" s="215"/>
      <c r="G1508" s="215"/>
      <c r="H1508" s="139"/>
      <c r="I1508" s="139"/>
      <c r="J1508" s="277"/>
    </row>
    <row r="1509" spans="1:10" s="141" customFormat="1" x14ac:dyDescent="0.25">
      <c r="A1509" s="139"/>
      <c r="B1509" s="139" t="s">
        <v>162</v>
      </c>
      <c r="C1509" s="139"/>
      <c r="D1509" s="139"/>
      <c r="E1509" s="139"/>
      <c r="F1509" s="215"/>
      <c r="G1509" s="215"/>
      <c r="H1509" s="139"/>
      <c r="I1509" s="139"/>
      <c r="J1509" s="277"/>
    </row>
    <row r="1510" spans="1:10" s="141" customFormat="1" x14ac:dyDescent="0.25">
      <c r="A1510" s="139" t="s">
        <v>687</v>
      </c>
      <c r="B1510" s="139"/>
      <c r="C1510" s="139"/>
      <c r="D1510" s="139"/>
      <c r="E1510" s="139"/>
      <c r="F1510" s="215"/>
      <c r="G1510" s="215"/>
      <c r="H1510" s="139"/>
      <c r="I1510" s="139"/>
      <c r="J1510" s="277"/>
    </row>
    <row r="1511" spans="1:10" s="141" customFormat="1" x14ac:dyDescent="0.25">
      <c r="A1511" s="139" t="s">
        <v>688</v>
      </c>
      <c r="B1511" s="139"/>
      <c r="C1511" s="139"/>
      <c r="D1511" s="139"/>
      <c r="E1511" s="139"/>
      <c r="F1511" s="215"/>
      <c r="G1511" s="215"/>
      <c r="H1511" s="139"/>
      <c r="I1511" s="139"/>
      <c r="J1511" s="277"/>
    </row>
    <row r="1512" spans="1:10" s="141" customFormat="1" x14ac:dyDescent="0.25">
      <c r="A1512" s="139" t="s">
        <v>742</v>
      </c>
      <c r="B1512" s="139"/>
      <c r="C1512" s="139"/>
      <c r="D1512" s="139"/>
      <c r="E1512" s="139"/>
      <c r="F1512" s="215"/>
      <c r="G1512" s="215"/>
      <c r="H1512" s="139"/>
      <c r="I1512" s="139"/>
      <c r="J1512" s="277"/>
    </row>
    <row r="1513" spans="1:10" s="141" customFormat="1" x14ac:dyDescent="0.25">
      <c r="A1513" s="139"/>
      <c r="B1513" s="139" t="s">
        <v>689</v>
      </c>
      <c r="C1513" s="139"/>
      <c r="D1513" s="139"/>
      <c r="E1513" s="139"/>
      <c r="F1513" s="215"/>
      <c r="G1513" s="215"/>
      <c r="H1513" s="139"/>
      <c r="I1513" s="139"/>
      <c r="J1513" s="277"/>
    </row>
    <row r="1514" spans="1:10" s="141" customFormat="1" x14ac:dyDescent="0.25">
      <c r="A1514" s="139" t="s">
        <v>595</v>
      </c>
      <c r="B1514" s="139"/>
      <c r="C1514" s="139"/>
      <c r="D1514" s="139"/>
      <c r="E1514" s="139"/>
      <c r="F1514" s="215"/>
      <c r="G1514" s="215"/>
      <c r="H1514" s="139"/>
      <c r="I1514" s="139"/>
      <c r="J1514" s="277"/>
    </row>
    <row r="1515" spans="1:10" s="141" customFormat="1" x14ac:dyDescent="0.25">
      <c r="A1515" s="139" t="s">
        <v>690</v>
      </c>
      <c r="B1515" s="139"/>
      <c r="C1515" s="139"/>
      <c r="D1515" s="139"/>
      <c r="E1515" s="139"/>
      <c r="F1515" s="215"/>
      <c r="G1515" s="215"/>
      <c r="H1515" s="139"/>
      <c r="I1515" s="139"/>
      <c r="J1515" s="277"/>
    </row>
    <row r="1516" spans="1:10" s="141" customFormat="1" x14ac:dyDescent="0.25">
      <c r="A1516" s="139"/>
      <c r="B1516" s="139"/>
      <c r="C1516" s="139"/>
      <c r="D1516" s="139"/>
      <c r="E1516" s="139"/>
      <c r="F1516" s="215"/>
      <c r="G1516" s="215"/>
      <c r="H1516" s="139"/>
      <c r="I1516" s="139"/>
      <c r="J1516" s="277"/>
    </row>
    <row r="1517" spans="1:10" s="141" customFormat="1" x14ac:dyDescent="0.25">
      <c r="A1517" s="3"/>
      <c r="B1517" s="3" t="s">
        <v>776</v>
      </c>
      <c r="C1517" s="139"/>
      <c r="D1517" s="139"/>
      <c r="E1517" s="139"/>
      <c r="F1517" s="215"/>
      <c r="G1517" s="215"/>
      <c r="H1517" s="139"/>
      <c r="I1517" s="139"/>
      <c r="J1517" s="277"/>
    </row>
    <row r="1518" spans="1:10" s="141" customFormat="1" x14ac:dyDescent="0.25">
      <c r="A1518" s="3"/>
      <c r="B1518" s="139"/>
      <c r="C1518" s="139"/>
      <c r="D1518" s="139"/>
      <c r="E1518" s="139"/>
      <c r="F1518" s="215"/>
      <c r="G1518" s="215"/>
      <c r="H1518" s="139"/>
      <c r="I1518" s="139"/>
      <c r="J1518" s="277"/>
    </row>
    <row r="1519" spans="1:10" s="141" customFormat="1" x14ac:dyDescent="0.25">
      <c r="A1519" s="3"/>
      <c r="B1519" s="139" t="s">
        <v>748</v>
      </c>
      <c r="C1519" s="139"/>
      <c r="D1519" s="139"/>
      <c r="E1519" s="139"/>
      <c r="F1519" s="215"/>
      <c r="G1519" s="215"/>
      <c r="H1519" s="139"/>
      <c r="I1519" s="139"/>
      <c r="J1519" s="277"/>
    </row>
    <row r="1520" spans="1:10" s="141" customFormat="1" x14ac:dyDescent="0.25">
      <c r="A1520" s="3"/>
      <c r="B1520" s="139"/>
      <c r="C1520" s="139" t="s">
        <v>749</v>
      </c>
      <c r="D1520" s="139"/>
      <c r="E1520" s="139"/>
      <c r="F1520" s="215"/>
      <c r="G1520" s="215"/>
      <c r="H1520" s="139"/>
      <c r="I1520" s="139"/>
      <c r="J1520" s="277"/>
    </row>
    <row r="1521" spans="1:11" s="141" customFormat="1" x14ac:dyDescent="0.25">
      <c r="A1521" s="3"/>
      <c r="B1521" s="139"/>
      <c r="C1521" s="139" t="s">
        <v>751</v>
      </c>
      <c r="D1521" s="139"/>
      <c r="E1521" s="139"/>
      <c r="F1521" s="215"/>
      <c r="G1521" s="215"/>
      <c r="H1521" s="139"/>
      <c r="I1521" s="139"/>
      <c r="J1521" s="277"/>
    </row>
    <row r="1522" spans="1:11" s="141" customFormat="1" x14ac:dyDescent="0.25">
      <c r="A1522" s="3"/>
      <c r="B1522" s="139"/>
      <c r="C1522" s="139" t="s">
        <v>750</v>
      </c>
      <c r="D1522" s="139"/>
      <c r="E1522" s="139"/>
      <c r="F1522" s="215"/>
      <c r="G1522" s="215"/>
      <c r="H1522" s="139"/>
      <c r="I1522" s="139"/>
      <c r="J1522" s="277"/>
    </row>
    <row r="1523" spans="1:11" s="141" customFormat="1" x14ac:dyDescent="0.25">
      <c r="A1523" s="3"/>
      <c r="B1523" s="139"/>
      <c r="C1523" s="139" t="s">
        <v>752</v>
      </c>
      <c r="D1523" s="139"/>
      <c r="E1523" s="139"/>
      <c r="F1523" s="215"/>
      <c r="G1523" s="215"/>
      <c r="H1523" s="139"/>
      <c r="I1523" s="139"/>
      <c r="J1523" s="277"/>
    </row>
    <row r="1524" spans="1:11" s="141" customFormat="1" x14ac:dyDescent="0.25">
      <c r="A1524" s="3"/>
      <c r="B1524" s="139"/>
      <c r="C1524" s="139" t="s">
        <v>778</v>
      </c>
      <c r="D1524" s="139"/>
      <c r="E1524" s="139"/>
      <c r="F1524" s="215"/>
      <c r="G1524" s="215"/>
      <c r="H1524" s="139"/>
      <c r="I1524" s="139"/>
      <c r="J1524" s="277"/>
    </row>
    <row r="1525" spans="1:11" s="141" customFormat="1" x14ac:dyDescent="0.25">
      <c r="A1525" s="3"/>
      <c r="B1525" s="139" t="s">
        <v>760</v>
      </c>
      <c r="C1525" s="139"/>
      <c r="D1525" s="139"/>
      <c r="E1525" s="139"/>
      <c r="F1525" s="215"/>
      <c r="G1525" s="215"/>
      <c r="H1525" s="139"/>
      <c r="I1525" s="139"/>
      <c r="J1525" s="277"/>
    </row>
    <row r="1526" spans="1:11" s="141" customFormat="1" x14ac:dyDescent="0.25">
      <c r="A1526" s="139"/>
      <c r="B1526" s="139"/>
      <c r="C1526" s="139"/>
      <c r="D1526" s="139"/>
      <c r="E1526" s="139"/>
      <c r="F1526" s="215"/>
      <c r="G1526" s="215"/>
      <c r="H1526" s="139"/>
      <c r="I1526" s="139"/>
      <c r="J1526" s="277"/>
    </row>
    <row r="1527" spans="1:11" s="141" customFormat="1" x14ac:dyDescent="0.25">
      <c r="A1527" s="3"/>
      <c r="B1527" s="3" t="s">
        <v>777</v>
      </c>
      <c r="C1527" s="139"/>
      <c r="D1527" s="139"/>
      <c r="E1527" s="139"/>
      <c r="F1527" s="215"/>
      <c r="G1527" s="215"/>
      <c r="H1527" s="139"/>
      <c r="I1527" s="139"/>
      <c r="J1527" s="277"/>
    </row>
    <row r="1528" spans="1:11" s="141" customFormat="1" x14ac:dyDescent="0.25">
      <c r="A1528" s="139"/>
      <c r="B1528" s="139"/>
      <c r="C1528" s="139"/>
      <c r="D1528" s="139"/>
      <c r="E1528" s="139"/>
      <c r="F1528" s="215"/>
      <c r="G1528" s="215"/>
      <c r="H1528" s="139"/>
      <c r="I1528" s="139"/>
      <c r="J1528" s="277"/>
    </row>
    <row r="1529" spans="1:11" s="141" customFormat="1" x14ac:dyDescent="0.25">
      <c r="A1529" s="139"/>
      <c r="B1529" s="139" t="s">
        <v>753</v>
      </c>
      <c r="C1529" s="139"/>
      <c r="D1529" s="139"/>
      <c r="E1529" s="139"/>
      <c r="F1529" s="215"/>
      <c r="G1529" s="215"/>
      <c r="H1529" s="139"/>
      <c r="I1529" s="139"/>
      <c r="J1529" s="277"/>
    </row>
    <row r="1530" spans="1:11" s="141" customFormat="1" x14ac:dyDescent="0.25">
      <c r="A1530" s="139"/>
      <c r="B1530" s="139"/>
      <c r="C1530" s="139" t="s">
        <v>754</v>
      </c>
      <c r="D1530" s="139"/>
      <c r="E1530" s="139"/>
      <c r="F1530" s="215"/>
      <c r="G1530" s="215"/>
      <c r="H1530" s="139"/>
      <c r="I1530" s="139"/>
      <c r="J1530" s="277"/>
    </row>
    <row r="1531" spans="1:11" s="141" customFormat="1" x14ac:dyDescent="0.25">
      <c r="A1531" s="139"/>
      <c r="B1531" s="139"/>
      <c r="C1531" s="139" t="s">
        <v>755</v>
      </c>
      <c r="D1531" s="139"/>
      <c r="E1531" s="139"/>
      <c r="F1531" s="215"/>
      <c r="G1531" s="215"/>
      <c r="H1531" s="139"/>
      <c r="I1531" s="139"/>
      <c r="J1531" s="277"/>
    </row>
    <row r="1532" spans="1:11" s="141" customFormat="1" x14ac:dyDescent="0.25">
      <c r="A1532" s="139"/>
      <c r="B1532" s="139"/>
      <c r="C1532" s="139" t="s">
        <v>756</v>
      </c>
      <c r="D1532" s="139"/>
      <c r="E1532" s="139"/>
      <c r="F1532" s="215"/>
      <c r="G1532" s="215"/>
      <c r="H1532" s="139"/>
      <c r="I1532" s="139"/>
      <c r="J1532" s="277"/>
    </row>
    <row r="1533" spans="1:11" s="39" customFormat="1" x14ac:dyDescent="0.25">
      <c r="A1533" s="9"/>
      <c r="B1533" s="56"/>
      <c r="C1533" s="139" t="s">
        <v>757</v>
      </c>
      <c r="D1533" s="56"/>
      <c r="E1533" s="56"/>
      <c r="F1533" s="57"/>
      <c r="G1533" s="57"/>
      <c r="H1533" s="56"/>
      <c r="I1533" s="56"/>
      <c r="J1533" s="58"/>
      <c r="K1533" s="29"/>
    </row>
    <row r="1534" spans="1:11" s="39" customFormat="1" x14ac:dyDescent="0.25">
      <c r="A1534" s="139"/>
      <c r="B1534" s="139"/>
      <c r="C1534" s="139" t="s">
        <v>758</v>
      </c>
      <c r="D1534" s="139"/>
      <c r="E1534" s="139"/>
      <c r="F1534" s="215"/>
      <c r="G1534" s="215"/>
      <c r="H1534" s="139"/>
      <c r="I1534" s="56"/>
      <c r="J1534" s="58"/>
      <c r="K1534" s="29"/>
    </row>
    <row r="1535" spans="1:11" s="39" customFormat="1" x14ac:dyDescent="0.25">
      <c r="A1535" s="139"/>
      <c r="B1535" s="139" t="s">
        <v>759</v>
      </c>
      <c r="C1535" s="139"/>
      <c r="D1535" s="139"/>
      <c r="E1535" s="139"/>
      <c r="F1535" s="215"/>
      <c r="G1535" s="215"/>
      <c r="H1535" s="139"/>
      <c r="I1535" s="56"/>
      <c r="J1535" s="58"/>
      <c r="K1535" s="29"/>
    </row>
    <row r="1536" spans="1:11" s="39" customFormat="1" x14ac:dyDescent="0.25">
      <c r="A1536" s="139"/>
      <c r="B1536" s="139"/>
      <c r="C1536" s="139"/>
      <c r="D1536" s="139"/>
      <c r="E1536" s="139"/>
      <c r="F1536" s="215"/>
      <c r="G1536" s="215"/>
      <c r="H1536" s="139"/>
      <c r="I1536" s="56"/>
      <c r="J1536" s="58"/>
      <c r="K1536" s="29"/>
    </row>
    <row r="1537" spans="1:12" s="29" customFormat="1" ht="13.8" x14ac:dyDescent="0.25">
      <c r="A1537" s="9"/>
      <c r="B1537" s="9"/>
      <c r="C1537" s="9"/>
      <c r="D1537" s="9"/>
      <c r="E1537" s="9"/>
      <c r="F1537" s="265" t="s">
        <v>246</v>
      </c>
      <c r="G1537" s="53"/>
      <c r="H1537" s="9"/>
      <c r="I1537" s="9"/>
      <c r="J1537" s="67"/>
      <c r="L1537" s="39"/>
    </row>
    <row r="1538" spans="1:12" s="29" customFormat="1" x14ac:dyDescent="0.25">
      <c r="A1538" s="9"/>
      <c r="B1538" s="139" t="s">
        <v>686</v>
      </c>
      <c r="C1538" s="9"/>
      <c r="D1538" s="9"/>
      <c r="E1538" s="9"/>
      <c r="F1538" s="10"/>
      <c r="G1538" s="53"/>
      <c r="H1538" s="9"/>
      <c r="I1538" s="9"/>
      <c r="J1538" s="55"/>
      <c r="L1538" s="39"/>
    </row>
    <row r="1539" spans="1:12" s="29" customFormat="1" x14ac:dyDescent="0.25">
      <c r="A1539" s="139" t="s">
        <v>779</v>
      </c>
      <c r="B1539" s="3"/>
      <c r="C1539" s="3"/>
      <c r="D1539" s="3"/>
      <c r="E1539" s="3"/>
      <c r="F1539" s="59"/>
      <c r="G1539" s="59"/>
      <c r="H1539" s="3"/>
      <c r="I1539" s="3"/>
      <c r="J1539" s="60"/>
      <c r="L1539" s="39"/>
    </row>
    <row r="1540" spans="1:12" s="29" customFormat="1" x14ac:dyDescent="0.25">
      <c r="A1540" s="139"/>
      <c r="B1540" s="3"/>
      <c r="C1540" s="3"/>
      <c r="D1540" s="3"/>
      <c r="E1540" s="3"/>
      <c r="F1540" s="59"/>
      <c r="G1540" s="59"/>
      <c r="H1540" s="3"/>
      <c r="I1540" s="3"/>
      <c r="J1540" s="60"/>
      <c r="L1540" s="39"/>
    </row>
    <row r="1541" spans="1:12" s="29" customFormat="1" x14ac:dyDescent="0.25">
      <c r="A1541" s="139"/>
      <c r="B1541" s="3"/>
      <c r="C1541" s="3"/>
      <c r="D1541" s="3"/>
      <c r="E1541" s="3"/>
      <c r="F1541" s="59"/>
      <c r="G1541" s="59"/>
      <c r="H1541" s="3"/>
      <c r="I1541" s="3"/>
      <c r="J1541" s="60"/>
      <c r="L1541" s="39"/>
    </row>
    <row r="1542" spans="1:12" s="29" customFormat="1" ht="15.6" x14ac:dyDescent="0.3">
      <c r="A1542" s="4" t="s">
        <v>163</v>
      </c>
      <c r="B1542" s="9"/>
      <c r="C1542" s="9"/>
      <c r="D1542" s="9"/>
      <c r="E1542" s="9"/>
      <c r="F1542" s="10"/>
      <c r="G1542" s="10"/>
      <c r="H1542" s="9"/>
      <c r="I1542" s="9"/>
      <c r="J1542" s="55"/>
      <c r="L1542" s="39"/>
    </row>
    <row r="1543" spans="1:12" s="29" customFormat="1" x14ac:dyDescent="0.25">
      <c r="A1543" s="9"/>
      <c r="B1543" s="9"/>
      <c r="C1543" s="9"/>
      <c r="D1543" s="9"/>
      <c r="E1543" s="9"/>
      <c r="F1543" s="10"/>
      <c r="G1543" s="10"/>
      <c r="H1543" s="9"/>
      <c r="I1543" s="9"/>
      <c r="J1543" s="55"/>
      <c r="L1543" s="39"/>
    </row>
    <row r="1544" spans="1:12" s="29" customFormat="1" ht="13.8" x14ac:dyDescent="0.25">
      <c r="A1544" s="9"/>
      <c r="B1544" s="68"/>
      <c r="C1544" s="68"/>
      <c r="D1544" s="68"/>
      <c r="E1544" s="68"/>
      <c r="F1544" s="265" t="s">
        <v>247</v>
      </c>
      <c r="G1544" s="68"/>
      <c r="H1544" s="68"/>
      <c r="I1544" s="293"/>
      <c r="J1544" s="68"/>
      <c r="K1544"/>
      <c r="L1544" s="9"/>
    </row>
    <row r="1545" spans="1:12" s="29" customFormat="1" x14ac:dyDescent="0.25">
      <c r="A1545" s="9"/>
      <c r="B1545" s="139" t="s">
        <v>691</v>
      </c>
      <c r="C1545"/>
      <c r="D1545"/>
      <c r="E1545"/>
      <c r="F1545" s="1"/>
      <c r="G1545"/>
      <c r="H1545"/>
      <c r="I1545"/>
      <c r="J1545" s="16"/>
      <c r="K1545"/>
      <c r="L1545" s="9"/>
    </row>
    <row r="1546" spans="1:12" s="29" customFormat="1" ht="15.6" x14ac:dyDescent="0.3">
      <c r="A1546" s="4"/>
      <c r="B1546" s="68"/>
      <c r="C1546" s="68"/>
      <c r="D1546" s="68"/>
      <c r="E1546" s="68"/>
      <c r="F1546" s="49"/>
      <c r="G1546" s="68"/>
      <c r="H1546" s="68"/>
      <c r="I1546" s="293"/>
      <c r="J1546" s="68"/>
      <c r="K1546"/>
      <c r="L1546" s="9"/>
    </row>
    <row r="1547" spans="1:12" s="29" customFormat="1" ht="15" x14ac:dyDescent="0.25">
      <c r="A1547" s="68"/>
      <c r="B1547" s="9"/>
      <c r="C1547"/>
      <c r="D1547"/>
      <c r="E1547" s="323" t="s">
        <v>248</v>
      </c>
      <c r="F1547" s="323"/>
      <c r="G1547" s="323"/>
      <c r="H1547" s="323"/>
      <c r="I1547" s="295"/>
      <c r="J1547" s="69"/>
      <c r="K1547"/>
      <c r="L1547" s="9"/>
    </row>
    <row r="1548" spans="1:12" s="29" customFormat="1" ht="15" x14ac:dyDescent="0.25">
      <c r="A1548" s="310"/>
      <c r="B1548" s="9"/>
      <c r="C1548"/>
      <c r="D1548"/>
      <c r="E1548" s="312"/>
      <c r="F1548" s="312"/>
      <c r="G1548" s="312"/>
      <c r="H1548" s="312"/>
      <c r="I1548" s="295"/>
      <c r="J1548" s="69"/>
      <c r="K1548"/>
      <c r="L1548" s="9"/>
    </row>
    <row r="1549" spans="1:12" s="29" customFormat="1" x14ac:dyDescent="0.25">
      <c r="A1549" s="144" t="s">
        <v>768</v>
      </c>
      <c r="B1549"/>
      <c r="C1549"/>
      <c r="D1549"/>
      <c r="E1549"/>
      <c r="F1549" s="1"/>
      <c r="G1549"/>
      <c r="H1549"/>
      <c r="I1549"/>
      <c r="J1549" s="16"/>
      <c r="K1549"/>
      <c r="L1549" s="9"/>
    </row>
    <row r="1550" spans="1:12" s="29" customFormat="1" x14ac:dyDescent="0.25">
      <c r="A1550" s="139" t="s">
        <v>769</v>
      </c>
      <c r="B1550"/>
      <c r="C1550"/>
      <c r="D1550"/>
      <c r="E1550"/>
      <c r="F1550" s="1"/>
      <c r="G1550"/>
      <c r="H1550"/>
      <c r="I1550"/>
      <c r="J1550" s="16"/>
      <c r="K1550"/>
      <c r="L1550" s="9"/>
    </row>
    <row r="1551" spans="1:12" s="29" customFormat="1" x14ac:dyDescent="0.25">
      <c r="A1551" s="145" t="s">
        <v>770</v>
      </c>
      <c r="B1551"/>
      <c r="C1551"/>
      <c r="D1551"/>
      <c r="E1551"/>
      <c r="F1551" s="1"/>
      <c r="G1551"/>
      <c r="H1551"/>
      <c r="I1551"/>
      <c r="J1551" s="16"/>
      <c r="K1551"/>
      <c r="L1551" s="9"/>
    </row>
    <row r="1552" spans="1:12" s="29" customFormat="1" x14ac:dyDescent="0.25">
      <c r="A1552"/>
      <c r="B1552" s="142"/>
      <c r="C1552" s="142"/>
      <c r="D1552" s="143"/>
      <c r="E1552" s="143"/>
      <c r="F1552" s="265"/>
      <c r="G1552" s="143"/>
      <c r="H1552" s="143"/>
      <c r="I1552" s="295"/>
      <c r="J1552" s="143"/>
      <c r="K1552"/>
      <c r="L1552" s="9"/>
    </row>
    <row r="1553" spans="1:12" s="29" customFormat="1" x14ac:dyDescent="0.25">
      <c r="A1553"/>
      <c r="B1553"/>
      <c r="C1553"/>
      <c r="D1553"/>
      <c r="E1553"/>
      <c r="F1553" s="1"/>
      <c r="G1553"/>
      <c r="H1553"/>
      <c r="I1553"/>
      <c r="J1553" s="148" t="s">
        <v>284</v>
      </c>
      <c r="K1553"/>
      <c r="L1553" s="9"/>
    </row>
    <row r="1554" spans="1:12" s="29" customFormat="1" x14ac:dyDescent="0.25">
      <c r="A1554" s="9"/>
      <c r="B1554"/>
      <c r="C1554"/>
      <c r="D1554"/>
      <c r="E1554"/>
      <c r="F1554" s="1"/>
      <c r="G1554"/>
      <c r="H1554"/>
      <c r="I1554"/>
      <c r="J1554" s="16"/>
      <c r="K1554"/>
      <c r="L1554" s="9"/>
    </row>
    <row r="1555" spans="1:12" s="29" customFormat="1" x14ac:dyDescent="0.25">
      <c r="A1555" s="9"/>
      <c r="B1555"/>
      <c r="C1555"/>
      <c r="D1555"/>
      <c r="E1555"/>
      <c r="F1555" s="1"/>
      <c r="G1555"/>
      <c r="H1555"/>
      <c r="I1555"/>
      <c r="J1555" s="107" t="s">
        <v>285</v>
      </c>
      <c r="K1555"/>
      <c r="L1555" s="9"/>
    </row>
    <row r="1556" spans="1:12" s="29" customFormat="1" x14ac:dyDescent="0.25">
      <c r="A1556" s="9"/>
      <c r="B1556"/>
      <c r="C1556"/>
      <c r="D1556"/>
      <c r="E1556"/>
      <c r="F1556" s="1"/>
      <c r="G1556"/>
      <c r="H1556"/>
      <c r="I1556"/>
      <c r="J1556" s="16"/>
      <c r="K1556"/>
      <c r="L1556" s="9"/>
    </row>
    <row r="1557" spans="1:12" s="29" customFormat="1" x14ac:dyDescent="0.25">
      <c r="B1557"/>
      <c r="C1557"/>
      <c r="D1557"/>
      <c r="E1557"/>
      <c r="F1557" s="1"/>
      <c r="G1557"/>
      <c r="H1557"/>
      <c r="I1557"/>
      <c r="J1557" s="71"/>
      <c r="K1557"/>
      <c r="L1557" s="9"/>
    </row>
    <row r="1558" spans="1:12" s="29" customFormat="1" x14ac:dyDescent="0.25"/>
    <row r="1559" spans="1:12" s="29" customFormat="1" x14ac:dyDescent="0.25"/>
    <row r="1560" spans="1:12" s="29" customFormat="1" x14ac:dyDescent="0.25">
      <c r="A1560" s="39"/>
    </row>
    <row r="1561" spans="1:12" s="39" customFormat="1" x14ac:dyDescent="0.25">
      <c r="A1561" s="29"/>
    </row>
    <row r="1562" spans="1:12" s="29" customFormat="1" x14ac:dyDescent="0.25"/>
    <row r="1563" spans="1:12" s="29" customFormat="1" x14ac:dyDescent="0.25"/>
    <row r="1564" spans="1:12" s="29" customFormat="1" x14ac:dyDescent="0.25"/>
    <row r="1565" spans="1:12" s="29" customFormat="1" x14ac:dyDescent="0.25"/>
    <row r="1566" spans="1:12" s="29" customFormat="1" x14ac:dyDescent="0.25"/>
    <row r="1567" spans="1:12" s="29" customFormat="1" x14ac:dyDescent="0.25"/>
    <row r="1568" spans="1:12" s="29" customFormat="1" x14ac:dyDescent="0.25"/>
    <row r="1569" s="29" customFormat="1" x14ac:dyDescent="0.25"/>
    <row r="1570" s="29" customFormat="1" x14ac:dyDescent="0.25"/>
    <row r="1571" s="29" customFormat="1" x14ac:dyDescent="0.25"/>
    <row r="1572" s="29" customFormat="1" x14ac:dyDescent="0.25"/>
    <row r="1573" s="29" customFormat="1" x14ac:dyDescent="0.25"/>
    <row r="1574" s="29" customFormat="1" x14ac:dyDescent="0.25"/>
    <row r="1575" s="29" customFormat="1" x14ac:dyDescent="0.25"/>
    <row r="1576" s="29" customFormat="1" x14ac:dyDescent="0.25"/>
    <row r="1577" s="29" customFormat="1" x14ac:dyDescent="0.25"/>
    <row r="1578" s="29" customFormat="1" x14ac:dyDescent="0.25"/>
    <row r="1579" s="29" customFormat="1" x14ac:dyDescent="0.25"/>
    <row r="1580" s="29" customFormat="1" x14ac:dyDescent="0.25"/>
    <row r="1581" s="29" customFormat="1" x14ac:dyDescent="0.25"/>
    <row r="1582" s="29" customFormat="1" x14ac:dyDescent="0.25"/>
    <row r="1583" s="29" customFormat="1" x14ac:dyDescent="0.25"/>
    <row r="1584" s="29" customFormat="1" x14ac:dyDescent="0.25"/>
    <row r="1585" s="29" customFormat="1" x14ac:dyDescent="0.25"/>
    <row r="1586" s="29" customFormat="1" x14ac:dyDescent="0.25"/>
    <row r="1587" s="29" customFormat="1" x14ac:dyDescent="0.25"/>
    <row r="1588" s="29" customFormat="1" x14ac:dyDescent="0.25"/>
    <row r="1589" s="29" customFormat="1" x14ac:dyDescent="0.25"/>
    <row r="1590" s="29" customFormat="1" x14ac:dyDescent="0.25"/>
    <row r="1591" s="29" customFormat="1" ht="12.75" hidden="1" customHeight="1" x14ac:dyDescent="0.25"/>
    <row r="1592" s="29" customFormat="1" ht="12.75" hidden="1" customHeight="1" x14ac:dyDescent="0.25"/>
    <row r="1593" s="29" customFormat="1" ht="12.75" hidden="1" customHeight="1" x14ac:dyDescent="0.25"/>
    <row r="1594" s="29" customFormat="1" x14ac:dyDescent="0.25"/>
    <row r="1595" s="29" customFormat="1" x14ac:dyDescent="0.25"/>
    <row r="1596" s="29" customFormat="1" x14ac:dyDescent="0.25"/>
    <row r="1597" s="29" customFormat="1" x14ac:dyDescent="0.25"/>
    <row r="1598" s="29" customFormat="1" x14ac:dyDescent="0.25"/>
    <row r="1599" s="29" customFormat="1" x14ac:dyDescent="0.25"/>
    <row r="1600" s="29" customFormat="1" x14ac:dyDescent="0.25"/>
    <row r="1601" s="29" customFormat="1" ht="12.75" hidden="1" customHeight="1" x14ac:dyDescent="0.25"/>
    <row r="1602" s="29" customFormat="1" ht="12.75" hidden="1" customHeight="1" x14ac:dyDescent="0.25"/>
    <row r="1603" s="29" customFormat="1" x14ac:dyDescent="0.25"/>
    <row r="1604" s="29" customFormat="1" x14ac:dyDescent="0.25"/>
    <row r="1605" s="29" customFormat="1" x14ac:dyDescent="0.25"/>
    <row r="1606" s="29" customFormat="1" ht="12.75" hidden="1" customHeight="1" x14ac:dyDescent="0.25"/>
    <row r="1607" s="29" customFormat="1" x14ac:dyDescent="0.25"/>
    <row r="1608" s="29" customFormat="1" x14ac:dyDescent="0.25"/>
    <row r="1609" s="29" customFormat="1" x14ac:dyDescent="0.25"/>
    <row r="1610" s="29" customFormat="1" x14ac:dyDescent="0.25"/>
    <row r="1611" s="29" customFormat="1" x14ac:dyDescent="0.25"/>
    <row r="1612" s="29" customFormat="1" ht="12.75" hidden="1" customHeight="1" x14ac:dyDescent="0.25"/>
    <row r="1613" s="29" customFormat="1" ht="12.75" hidden="1" customHeight="1" x14ac:dyDescent="0.25"/>
    <row r="1614" s="29" customFormat="1" x14ac:dyDescent="0.25"/>
    <row r="1615" s="29" customFormat="1" x14ac:dyDescent="0.25"/>
    <row r="1616" s="29" customFormat="1" x14ac:dyDescent="0.25"/>
    <row r="1617" s="29" customFormat="1" x14ac:dyDescent="0.25"/>
    <row r="1618" s="29" customFormat="1" x14ac:dyDescent="0.25"/>
    <row r="1619" s="29" customFormat="1" ht="12.75" hidden="1" customHeight="1" x14ac:dyDescent="0.25"/>
    <row r="1620" s="29" customFormat="1" ht="12.75" hidden="1" customHeight="1" x14ac:dyDescent="0.25"/>
    <row r="1621" s="29" customFormat="1" ht="12.75" hidden="1" customHeight="1" x14ac:dyDescent="0.25"/>
    <row r="1622" s="29" customFormat="1" ht="12.75" hidden="1" customHeight="1" x14ac:dyDescent="0.25"/>
    <row r="1623" s="29" customFormat="1" ht="12.75" hidden="1" customHeight="1" x14ac:dyDescent="0.25"/>
    <row r="1624" s="29" customFormat="1" x14ac:dyDescent="0.25"/>
    <row r="1625" s="29" customFormat="1" x14ac:dyDescent="0.25"/>
    <row r="1626" s="29" customFormat="1" x14ac:dyDescent="0.25"/>
    <row r="1627" s="29" customFormat="1" x14ac:dyDescent="0.25"/>
    <row r="1628" s="29" customFormat="1" x14ac:dyDescent="0.25"/>
    <row r="1629" s="29" customFormat="1" x14ac:dyDescent="0.25"/>
    <row r="1630" s="29" customFormat="1" x14ac:dyDescent="0.25"/>
    <row r="1631" s="29" customFormat="1" x14ac:dyDescent="0.25"/>
    <row r="1632" s="29" customFormat="1" x14ac:dyDescent="0.25"/>
    <row r="1633" s="29" customFormat="1" x14ac:dyDescent="0.25"/>
    <row r="1634" s="29" customFormat="1" x14ac:dyDescent="0.25"/>
    <row r="1635" s="29" customFormat="1" x14ac:dyDescent="0.25"/>
    <row r="1636" s="29" customFormat="1" x14ac:dyDescent="0.25"/>
    <row r="1637" s="29" customFormat="1" x14ac:dyDescent="0.25"/>
    <row r="1638" s="29" customFormat="1" x14ac:dyDescent="0.25"/>
    <row r="1639" s="29" customFormat="1" x14ac:dyDescent="0.25"/>
    <row r="1640" s="29" customFormat="1" x14ac:dyDescent="0.25"/>
    <row r="1641" s="29" customFormat="1" x14ac:dyDescent="0.25"/>
    <row r="1642" s="29" customFormat="1" x14ac:dyDescent="0.25"/>
    <row r="1643" s="29" customFormat="1" x14ac:dyDescent="0.25"/>
    <row r="1644" s="29" customFormat="1" x14ac:dyDescent="0.25"/>
    <row r="1645" s="29" customFormat="1" x14ac:dyDescent="0.25"/>
    <row r="1646" s="29" customFormat="1" x14ac:dyDescent="0.25"/>
    <row r="1647" s="29" customFormat="1" x14ac:dyDescent="0.25"/>
    <row r="1648" s="29" customFormat="1" x14ac:dyDescent="0.25"/>
    <row r="1649" s="29" customFormat="1" x14ac:dyDescent="0.25"/>
    <row r="1650" s="29" customFormat="1" x14ac:dyDescent="0.25"/>
    <row r="1651" s="29" customFormat="1" x14ac:dyDescent="0.25"/>
    <row r="1652" s="29" customFormat="1" x14ac:dyDescent="0.25"/>
    <row r="1653" s="29" customFormat="1" x14ac:dyDescent="0.25"/>
    <row r="1654" s="29" customFormat="1" x14ac:dyDescent="0.25"/>
    <row r="1655" s="29" customFormat="1" x14ac:dyDescent="0.25"/>
    <row r="1656" s="29" customFormat="1" x14ac:dyDescent="0.25"/>
    <row r="1657" s="29" customFormat="1" x14ac:dyDescent="0.25"/>
    <row r="1658" s="29" customFormat="1" x14ac:dyDescent="0.25"/>
    <row r="1659" s="29" customFormat="1" ht="12.75" hidden="1" customHeight="1" x14ac:dyDescent="0.25"/>
    <row r="1660" s="29" customFormat="1" ht="12.75" hidden="1" customHeight="1" x14ac:dyDescent="0.25"/>
    <row r="1661" s="29" customFormat="1" ht="12.75" hidden="1" customHeight="1" x14ac:dyDescent="0.25"/>
    <row r="1662" s="29" customFormat="1" x14ac:dyDescent="0.25"/>
    <row r="1663" s="29" customFormat="1" x14ac:dyDescent="0.25"/>
    <row r="1664" s="29" customFormat="1" x14ac:dyDescent="0.25"/>
    <row r="1665" s="29" customFormat="1" ht="12.75" hidden="1" customHeight="1" x14ac:dyDescent="0.25"/>
    <row r="1666" s="29" customFormat="1" x14ac:dyDescent="0.25"/>
    <row r="1667" s="29" customFormat="1" x14ac:dyDescent="0.25"/>
    <row r="1668" s="29" customFormat="1" x14ac:dyDescent="0.25"/>
    <row r="1669" s="29" customFormat="1" x14ac:dyDescent="0.25"/>
    <row r="1670" s="29" customFormat="1" x14ac:dyDescent="0.25"/>
    <row r="1671" s="29" customFormat="1" x14ac:dyDescent="0.25"/>
    <row r="1672" s="29" customFormat="1" x14ac:dyDescent="0.25"/>
    <row r="1673" s="29" customFormat="1" x14ac:dyDescent="0.25"/>
    <row r="1674" s="29" customFormat="1" x14ac:dyDescent="0.25"/>
    <row r="1675" s="29" customFormat="1" x14ac:dyDescent="0.25"/>
    <row r="1676" s="29" customFormat="1" x14ac:dyDescent="0.25"/>
    <row r="1677" s="29" customFormat="1" x14ac:dyDescent="0.25"/>
    <row r="1678" s="29" customFormat="1" x14ac:dyDescent="0.25"/>
    <row r="1679" s="29" customFormat="1" x14ac:dyDescent="0.25"/>
    <row r="1680" s="29" customFormat="1" hidden="1" x14ac:dyDescent="0.25"/>
    <row r="1681" spans="1:1" s="29" customFormat="1" hidden="1" x14ac:dyDescent="0.25"/>
    <row r="1682" spans="1:1" s="29" customFormat="1" x14ac:dyDescent="0.25"/>
    <row r="1683" spans="1:1" s="29" customFormat="1" x14ac:dyDescent="0.25">
      <c r="A1683" s="30"/>
    </row>
    <row r="1684" spans="1:1" s="30" customFormat="1" x14ac:dyDescent="0.25">
      <c r="A1684" s="29"/>
    </row>
    <row r="1685" spans="1:1" s="29" customFormat="1" x14ac:dyDescent="0.25"/>
    <row r="1686" spans="1:1" s="29" customFormat="1" x14ac:dyDescent="0.25"/>
    <row r="1687" spans="1:1" s="29" customFormat="1" x14ac:dyDescent="0.25"/>
    <row r="1688" spans="1:1" s="29" customFormat="1" x14ac:dyDescent="0.25"/>
    <row r="1689" spans="1:1" s="29" customFormat="1" x14ac:dyDescent="0.25"/>
    <row r="1690" spans="1:1" s="29" customFormat="1" x14ac:dyDescent="0.25"/>
    <row r="1691" spans="1:1" s="29" customFormat="1" x14ac:dyDescent="0.25"/>
    <row r="1692" spans="1:1" s="29" customFormat="1" x14ac:dyDescent="0.25"/>
    <row r="1693" spans="1:1" s="29" customFormat="1" x14ac:dyDescent="0.25"/>
    <row r="1694" spans="1:1" s="29" customFormat="1" x14ac:dyDescent="0.25"/>
    <row r="1695" spans="1:1" s="29" customFormat="1" x14ac:dyDescent="0.25"/>
    <row r="1696" spans="1:1" s="29" customFormat="1" x14ac:dyDescent="0.25"/>
    <row r="1697" s="29" customFormat="1" x14ac:dyDescent="0.25"/>
    <row r="1698" s="29" customFormat="1" x14ac:dyDescent="0.25"/>
    <row r="1699" s="29" customFormat="1" x14ac:dyDescent="0.25"/>
    <row r="1700" s="29" customFormat="1" x14ac:dyDescent="0.25"/>
    <row r="1701" s="29" customFormat="1" x14ac:dyDescent="0.25"/>
    <row r="1702" s="29" customFormat="1" x14ac:dyDescent="0.25"/>
    <row r="1703" s="29" customFormat="1" x14ac:dyDescent="0.25"/>
    <row r="1704" s="29" customFormat="1" x14ac:dyDescent="0.25"/>
    <row r="1705" s="29" customFormat="1" x14ac:dyDescent="0.25"/>
    <row r="1706" s="29" customFormat="1" x14ac:dyDescent="0.25"/>
    <row r="1707" s="29" customFormat="1" x14ac:dyDescent="0.25"/>
    <row r="1708" s="29" customFormat="1" x14ac:dyDescent="0.25"/>
    <row r="1709" s="29" customFormat="1" x14ac:dyDescent="0.25"/>
    <row r="1710" s="29" customFormat="1" x14ac:dyDescent="0.25"/>
    <row r="1711" s="29" customFormat="1" x14ac:dyDescent="0.25"/>
    <row r="1712" s="29" customFormat="1" x14ac:dyDescent="0.25"/>
    <row r="1713" s="29" customFormat="1" x14ac:dyDescent="0.25"/>
    <row r="1714" s="29" customFormat="1" x14ac:dyDescent="0.25"/>
    <row r="1715" s="29" customFormat="1" x14ac:dyDescent="0.25"/>
    <row r="1716" s="29" customFormat="1" x14ac:dyDescent="0.25"/>
    <row r="1717" s="29" customFormat="1" x14ac:dyDescent="0.25"/>
    <row r="1718" s="29" customFormat="1" x14ac:dyDescent="0.25"/>
    <row r="1719" s="29" customFormat="1" x14ac:dyDescent="0.25"/>
    <row r="1720" s="29" customFormat="1" x14ac:dyDescent="0.25"/>
    <row r="1721" s="29" customFormat="1" x14ac:dyDescent="0.25"/>
    <row r="1722" s="29" customFormat="1" x14ac:dyDescent="0.25"/>
    <row r="1723" s="29" customFormat="1" x14ac:dyDescent="0.25"/>
    <row r="1724" s="29" customFormat="1" x14ac:dyDescent="0.25"/>
    <row r="1725" s="29" customFormat="1" x14ac:dyDescent="0.25"/>
    <row r="1726" s="29" customFormat="1" x14ac:dyDescent="0.25"/>
    <row r="1727" s="29" customFormat="1" x14ac:dyDescent="0.25"/>
    <row r="1728" s="29" customFormat="1" x14ac:dyDescent="0.25"/>
    <row r="1729" s="29" customFormat="1" x14ac:dyDescent="0.25"/>
    <row r="1730" s="29" customFormat="1" x14ac:dyDescent="0.25"/>
    <row r="1731" s="29" customFormat="1" x14ac:dyDescent="0.25"/>
    <row r="1732" s="29" customFormat="1" x14ac:dyDescent="0.25"/>
    <row r="1733" s="29" customFormat="1" x14ac:dyDescent="0.25"/>
    <row r="1734" s="29" customFormat="1" x14ac:dyDescent="0.25"/>
    <row r="1735" s="29" customFormat="1" x14ac:dyDescent="0.25"/>
    <row r="1736" s="29" customFormat="1" x14ac:dyDescent="0.25"/>
    <row r="1737" s="29" customFormat="1" x14ac:dyDescent="0.25"/>
    <row r="1738" s="29" customFormat="1" x14ac:dyDescent="0.25"/>
    <row r="1739" s="29" customFormat="1" x14ac:dyDescent="0.25"/>
    <row r="1740" s="29" customFormat="1" x14ac:dyDescent="0.25"/>
    <row r="1741" s="29" customFormat="1" x14ac:dyDescent="0.25"/>
    <row r="1742" s="29" customFormat="1" x14ac:dyDescent="0.25"/>
    <row r="1743" s="29" customFormat="1" x14ac:dyDescent="0.25"/>
    <row r="1744" s="29" customFormat="1" x14ac:dyDescent="0.25"/>
    <row r="1745" s="29" customFormat="1" x14ac:dyDescent="0.25"/>
    <row r="1746" s="29" customFormat="1" x14ac:dyDescent="0.25"/>
    <row r="1747" s="29" customFormat="1" x14ac:dyDescent="0.25"/>
    <row r="1748" s="29" customFormat="1" x14ac:dyDescent="0.25"/>
    <row r="1749" s="29" customFormat="1" x14ac:dyDescent="0.25"/>
    <row r="1750" s="29" customFormat="1" x14ac:dyDescent="0.25"/>
    <row r="1751" s="29" customFormat="1" x14ac:dyDescent="0.25"/>
    <row r="1752" s="29" customFormat="1" x14ac:dyDescent="0.25"/>
    <row r="1753" s="29" customFormat="1" x14ac:dyDescent="0.25"/>
    <row r="1754" s="29" customFormat="1" x14ac:dyDescent="0.25"/>
    <row r="1755" s="29" customFormat="1" x14ac:dyDescent="0.25"/>
    <row r="1756" s="29" customFormat="1" x14ac:dyDescent="0.25"/>
    <row r="1757" s="29" customFormat="1" x14ac:dyDescent="0.25"/>
    <row r="1758" s="29" customFormat="1" x14ac:dyDescent="0.25"/>
    <row r="1759" s="29" customFormat="1" x14ac:dyDescent="0.25"/>
    <row r="1760" s="29" customFormat="1" x14ac:dyDescent="0.25"/>
    <row r="1761" s="29" customFormat="1" x14ac:dyDescent="0.25"/>
    <row r="1762" s="29" customFormat="1" x14ac:dyDescent="0.25"/>
    <row r="1763" s="29" customFormat="1" x14ac:dyDescent="0.25"/>
    <row r="1764" s="29" customFormat="1" x14ac:dyDescent="0.25"/>
    <row r="1765" s="29" customFormat="1" x14ac:dyDescent="0.25"/>
    <row r="1766" s="29" customFormat="1" x14ac:dyDescent="0.25"/>
    <row r="1767" s="29" customFormat="1" x14ac:dyDescent="0.25"/>
    <row r="1768" s="29" customFormat="1" x14ac:dyDescent="0.25"/>
    <row r="1769" s="29" customFormat="1" x14ac:dyDescent="0.25"/>
    <row r="1770" s="29" customFormat="1" x14ac:dyDescent="0.25"/>
    <row r="1771" s="29" customFormat="1" x14ac:dyDescent="0.25"/>
    <row r="1772" s="29" customFormat="1" x14ac:dyDescent="0.25"/>
    <row r="1773" s="29" customFormat="1" x14ac:dyDescent="0.25"/>
    <row r="1774" s="29" customFormat="1" x14ac:dyDescent="0.25"/>
    <row r="1775" s="29" customFormat="1" x14ac:dyDescent="0.25"/>
    <row r="1776" s="29" customFormat="1" x14ac:dyDescent="0.25"/>
    <row r="1777" s="29" customFormat="1" x14ac:dyDescent="0.25"/>
    <row r="1778" s="29" customFormat="1" x14ac:dyDescent="0.25"/>
    <row r="1779" s="29" customFormat="1" x14ac:dyDescent="0.25"/>
    <row r="1780" s="29" customFormat="1" x14ac:dyDescent="0.25"/>
    <row r="1781" s="29" customFormat="1" x14ac:dyDescent="0.25"/>
    <row r="1782" s="29" customFormat="1" x14ac:dyDescent="0.25"/>
    <row r="1783" s="29" customFormat="1" x14ac:dyDescent="0.25"/>
    <row r="1784" s="29" customFormat="1" x14ac:dyDescent="0.25"/>
    <row r="1785" s="29" customFormat="1" x14ac:dyDescent="0.25"/>
    <row r="1786" s="29" customFormat="1" x14ac:dyDescent="0.25"/>
    <row r="1787" s="29" customFormat="1" x14ac:dyDescent="0.25"/>
    <row r="1788" s="29" customFormat="1" x14ac:dyDescent="0.25"/>
    <row r="1789" s="29" customFormat="1" x14ac:dyDescent="0.25"/>
    <row r="1790" s="29" customFormat="1" x14ac:dyDescent="0.25"/>
    <row r="1791" s="29" customFormat="1" x14ac:dyDescent="0.25"/>
    <row r="1792" s="29" customFormat="1" x14ac:dyDescent="0.25"/>
    <row r="1793" s="29" customFormat="1" x14ac:dyDescent="0.25"/>
    <row r="1794" s="29" customFormat="1" x14ac:dyDescent="0.25"/>
    <row r="1795" s="29" customFormat="1" x14ac:dyDescent="0.25"/>
    <row r="1796" s="29" customFormat="1" x14ac:dyDescent="0.25"/>
    <row r="1797" s="29" customFormat="1" x14ac:dyDescent="0.25"/>
    <row r="1798" s="29" customFormat="1" x14ac:dyDescent="0.25"/>
    <row r="1799" s="29" customFormat="1" x14ac:dyDescent="0.25"/>
    <row r="1800" s="29" customFormat="1" x14ac:dyDescent="0.25"/>
    <row r="1801" s="29" customFormat="1" x14ac:dyDescent="0.25"/>
    <row r="1802" s="29" customFormat="1" x14ac:dyDescent="0.25"/>
    <row r="1803" s="29" customFormat="1" x14ac:dyDescent="0.25"/>
    <row r="1804" s="29" customFormat="1" x14ac:dyDescent="0.25"/>
    <row r="1805" s="29" customFormat="1" x14ac:dyDescent="0.25"/>
    <row r="1806" s="29" customFormat="1" x14ac:dyDescent="0.25"/>
    <row r="1807" s="29" customFormat="1" x14ac:dyDescent="0.25"/>
    <row r="1808" s="29" customFormat="1" x14ac:dyDescent="0.25"/>
    <row r="1809" s="29" customFormat="1" x14ac:dyDescent="0.25"/>
    <row r="1810" s="29" customFormat="1" x14ac:dyDescent="0.25"/>
    <row r="1811" s="29" customFormat="1" x14ac:dyDescent="0.25"/>
    <row r="1812" s="29" customFormat="1" x14ac:dyDescent="0.25"/>
    <row r="1813" s="29" customFormat="1" x14ac:dyDescent="0.25"/>
    <row r="1814" s="29" customFormat="1" x14ac:dyDescent="0.25"/>
    <row r="1815" s="29" customFormat="1" x14ac:dyDescent="0.25"/>
    <row r="1816" s="29" customFormat="1" x14ac:dyDescent="0.25"/>
    <row r="1817" s="29" customFormat="1" x14ac:dyDescent="0.25"/>
    <row r="1818" s="29" customFormat="1" x14ac:dyDescent="0.25"/>
    <row r="1819" s="29" customFormat="1" x14ac:dyDescent="0.25"/>
    <row r="1820" s="29" customFormat="1" x14ac:dyDescent="0.25"/>
    <row r="1821" s="29" customFormat="1" x14ac:dyDescent="0.25"/>
    <row r="1822" s="29" customFormat="1" x14ac:dyDescent="0.25"/>
    <row r="1823" s="29" customFormat="1" x14ac:dyDescent="0.25"/>
    <row r="1824" s="29" customFormat="1" x14ac:dyDescent="0.25"/>
    <row r="1825" s="29" customFormat="1" x14ac:dyDescent="0.25"/>
    <row r="1826" s="29" customFormat="1" x14ac:dyDescent="0.25"/>
    <row r="1827" s="29" customFormat="1" x14ac:dyDescent="0.25"/>
    <row r="1828" s="29" customFormat="1" x14ac:dyDescent="0.25"/>
    <row r="1829" s="29" customFormat="1" x14ac:dyDescent="0.25"/>
    <row r="1830" s="29" customFormat="1" x14ac:dyDescent="0.25"/>
    <row r="1831" s="29" customFormat="1" x14ac:dyDescent="0.25"/>
    <row r="1832" s="29" customFormat="1" x14ac:dyDescent="0.25"/>
    <row r="1833" s="29" customFormat="1" x14ac:dyDescent="0.25"/>
    <row r="1834" s="29" customFormat="1" x14ac:dyDescent="0.25"/>
    <row r="1835" s="29" customFormat="1" x14ac:dyDescent="0.25"/>
    <row r="1836" s="29" customFormat="1" x14ac:dyDescent="0.25"/>
    <row r="1837" s="29" customFormat="1" x14ac:dyDescent="0.25"/>
    <row r="1838" s="29" customFormat="1" x14ac:dyDescent="0.25"/>
    <row r="1839" s="29" customFormat="1" x14ac:dyDescent="0.25"/>
    <row r="1840" s="29" customFormat="1" x14ac:dyDescent="0.25"/>
    <row r="1841" s="29" customFormat="1" x14ac:dyDescent="0.25"/>
    <row r="1842" s="29" customFormat="1" x14ac:dyDescent="0.25"/>
    <row r="1843" s="29" customFormat="1" x14ac:dyDescent="0.25"/>
    <row r="1844" s="29" customFormat="1" x14ac:dyDescent="0.25"/>
    <row r="1845" s="29" customFormat="1" x14ac:dyDescent="0.25"/>
    <row r="1846" s="29" customFormat="1" x14ac:dyDescent="0.25"/>
    <row r="1847" s="29" customFormat="1" x14ac:dyDescent="0.25"/>
    <row r="1848" s="29" customFormat="1" x14ac:dyDescent="0.25"/>
    <row r="1849" s="29" customFormat="1" x14ac:dyDescent="0.25"/>
    <row r="1850" s="29" customFormat="1" x14ac:dyDescent="0.25"/>
    <row r="1851" s="29" customFormat="1" x14ac:dyDescent="0.25"/>
    <row r="1852" s="29" customFormat="1" x14ac:dyDescent="0.25"/>
    <row r="1853" s="29" customFormat="1" x14ac:dyDescent="0.25"/>
    <row r="1854" s="29" customFormat="1" x14ac:dyDescent="0.25"/>
    <row r="1855" s="29" customFormat="1" x14ac:dyDescent="0.25"/>
    <row r="1856" s="29" customFormat="1" x14ac:dyDescent="0.25"/>
    <row r="1857" s="29" customFormat="1" x14ac:dyDescent="0.25"/>
    <row r="1858" s="29" customFormat="1" x14ac:dyDescent="0.25"/>
    <row r="1859" s="29" customFormat="1" x14ac:dyDescent="0.25"/>
    <row r="1860" s="29" customFormat="1" x14ac:dyDescent="0.25"/>
    <row r="1861" s="29" customFormat="1" x14ac:dyDescent="0.25"/>
    <row r="1862" s="29" customFormat="1" x14ac:dyDescent="0.25"/>
    <row r="1863" s="29" customFormat="1" x14ac:dyDescent="0.25"/>
    <row r="1864" s="29" customFormat="1" x14ac:dyDescent="0.25"/>
    <row r="1865" s="29" customFormat="1" x14ac:dyDescent="0.25"/>
    <row r="1866" s="29" customFormat="1" x14ac:dyDescent="0.25"/>
    <row r="1867" s="29" customFormat="1" x14ac:dyDescent="0.25"/>
    <row r="1868" s="29" customFormat="1" x14ac:dyDescent="0.25"/>
    <row r="1869" s="29" customFormat="1" x14ac:dyDescent="0.25"/>
    <row r="1870" s="29" customFormat="1" x14ac:dyDescent="0.25"/>
    <row r="1871" s="29" customFormat="1" x14ac:dyDescent="0.25"/>
    <row r="1872" s="29" customFormat="1" x14ac:dyDescent="0.25"/>
    <row r="1873" s="29" customFormat="1" x14ac:dyDescent="0.25"/>
    <row r="1874" s="29" customFormat="1" x14ac:dyDescent="0.25"/>
    <row r="1875" s="29" customFormat="1" x14ac:dyDescent="0.25"/>
    <row r="1876" s="29" customFormat="1" x14ac:dyDescent="0.25"/>
    <row r="1877" s="29" customFormat="1" x14ac:dyDescent="0.25"/>
    <row r="1878" s="29" customFormat="1" x14ac:dyDescent="0.25"/>
    <row r="1879" s="29" customFormat="1" x14ac:dyDescent="0.25"/>
    <row r="1880" s="29" customFormat="1" x14ac:dyDescent="0.25"/>
    <row r="1881" s="29" customFormat="1" x14ac:dyDescent="0.25"/>
    <row r="1882" s="29" customFormat="1" x14ac:dyDescent="0.25"/>
    <row r="1883" s="29" customFormat="1" x14ac:dyDescent="0.25"/>
    <row r="1884" s="29" customFormat="1" x14ac:dyDescent="0.25"/>
    <row r="1885" s="29" customFormat="1" x14ac:dyDescent="0.25"/>
    <row r="1886" s="29" customFormat="1" x14ac:dyDescent="0.25"/>
    <row r="1887" s="29" customFormat="1" x14ac:dyDescent="0.25"/>
    <row r="1888" s="29" customFormat="1" x14ac:dyDescent="0.25"/>
    <row r="1889" s="29" customFormat="1" x14ac:dyDescent="0.25"/>
    <row r="1890" s="29" customFormat="1" x14ac:dyDescent="0.25"/>
    <row r="1891" s="29" customFormat="1" x14ac:dyDescent="0.25"/>
    <row r="1892" s="29" customFormat="1" x14ac:dyDescent="0.25"/>
    <row r="1893" s="29" customFormat="1" x14ac:dyDescent="0.25"/>
    <row r="1894" s="29" customFormat="1" x14ac:dyDescent="0.25"/>
    <row r="1895" s="29" customFormat="1" x14ac:dyDescent="0.25"/>
    <row r="1896" s="29" customFormat="1" x14ac:dyDescent="0.25"/>
    <row r="1897" s="29" customFormat="1" x14ac:dyDescent="0.25"/>
    <row r="1898" s="29" customFormat="1" x14ac:dyDescent="0.25"/>
    <row r="1899" s="29" customFormat="1" x14ac:dyDescent="0.25"/>
    <row r="1900" s="29" customFormat="1" x14ac:dyDescent="0.25"/>
    <row r="1901" s="29" customFormat="1" x14ac:dyDescent="0.25"/>
    <row r="1902" s="29" customFormat="1" x14ac:dyDescent="0.25"/>
    <row r="1903" s="29" customFormat="1" x14ac:dyDescent="0.25"/>
    <row r="1904" s="29" customFormat="1" x14ac:dyDescent="0.25"/>
    <row r="1905" s="29" customFormat="1" x14ac:dyDescent="0.25"/>
    <row r="1906" s="29" customFormat="1" x14ac:dyDescent="0.25"/>
    <row r="1907" s="29" customFormat="1" x14ac:dyDescent="0.25"/>
    <row r="1908" s="29" customFormat="1" x14ac:dyDescent="0.25"/>
    <row r="1909" s="29" customFormat="1" x14ac:dyDescent="0.25"/>
    <row r="1910" s="29" customFormat="1" x14ac:dyDescent="0.25"/>
    <row r="1911" s="29" customFormat="1" x14ac:dyDescent="0.25"/>
    <row r="1912" s="29" customFormat="1" x14ac:dyDescent="0.25"/>
    <row r="1913" s="29" customFormat="1" x14ac:dyDescent="0.25"/>
    <row r="1914" s="29" customFormat="1" x14ac:dyDescent="0.25"/>
    <row r="1915" s="29" customFormat="1" x14ac:dyDescent="0.25"/>
    <row r="1916" s="29" customFormat="1" x14ac:dyDescent="0.25"/>
    <row r="1917" s="29" customFormat="1" x14ac:dyDescent="0.25"/>
    <row r="1918" s="29" customFormat="1" x14ac:dyDescent="0.25"/>
    <row r="1919" s="29" customFormat="1" x14ac:dyDescent="0.25"/>
    <row r="1920" s="29" customFormat="1" x14ac:dyDescent="0.25"/>
    <row r="1921" spans="1:1" s="29" customFormat="1" x14ac:dyDescent="0.25"/>
    <row r="1922" spans="1:1" s="29" customFormat="1" x14ac:dyDescent="0.25"/>
    <row r="1923" spans="1:1" s="29" customFormat="1" x14ac:dyDescent="0.25"/>
    <row r="1924" spans="1:1" s="29" customFormat="1" x14ac:dyDescent="0.25"/>
    <row r="1925" spans="1:1" s="29" customFormat="1" x14ac:dyDescent="0.25"/>
    <row r="1926" spans="1:1" s="29" customFormat="1" x14ac:dyDescent="0.25"/>
    <row r="1927" spans="1:1" s="29" customFormat="1" x14ac:dyDescent="0.25"/>
    <row r="1928" spans="1:1" s="29" customFormat="1" x14ac:dyDescent="0.25"/>
    <row r="1929" spans="1:1" s="29" customFormat="1" x14ac:dyDescent="0.25"/>
    <row r="1930" spans="1:1" s="29" customFormat="1" x14ac:dyDescent="0.25"/>
    <row r="1931" spans="1:1" s="29" customFormat="1" x14ac:dyDescent="0.25"/>
    <row r="1932" spans="1:1" s="29" customFormat="1" x14ac:dyDescent="0.25"/>
    <row r="1933" spans="1:1" s="29" customFormat="1" x14ac:dyDescent="0.25"/>
    <row r="1934" spans="1:1" s="29" customFormat="1" x14ac:dyDescent="0.25">
      <c r="A1934" s="39"/>
    </row>
    <row r="1935" spans="1:1" s="39" customFormat="1" x14ac:dyDescent="0.25">
      <c r="A1935" s="29"/>
    </row>
    <row r="1936" spans="1:1" s="29" customFormat="1" x14ac:dyDescent="0.25"/>
    <row r="1937" s="29" customFormat="1" x14ac:dyDescent="0.25"/>
    <row r="1938" s="29" customFormat="1" x14ac:dyDescent="0.25"/>
    <row r="1939" s="29" customFormat="1" x14ac:dyDescent="0.25"/>
    <row r="1940" s="29" customFormat="1" x14ac:dyDescent="0.25"/>
    <row r="1941" s="29" customFormat="1" x14ac:dyDescent="0.25"/>
    <row r="1942" s="29" customFormat="1" x14ac:dyDescent="0.25"/>
    <row r="1943" s="29" customFormat="1" x14ac:dyDescent="0.25"/>
    <row r="1944" s="29" customFormat="1" x14ac:dyDescent="0.25"/>
    <row r="1945" s="29" customFormat="1" x14ac:dyDescent="0.25"/>
    <row r="1946" s="29" customFormat="1" x14ac:dyDescent="0.25"/>
    <row r="1947" s="29" customFormat="1" x14ac:dyDescent="0.25"/>
    <row r="1948" s="29" customFormat="1" x14ac:dyDescent="0.25"/>
    <row r="1949" s="29" customFormat="1" x14ac:dyDescent="0.25"/>
    <row r="1950" s="29" customFormat="1" x14ac:dyDescent="0.25"/>
    <row r="1951" s="29" customFormat="1" x14ac:dyDescent="0.25"/>
    <row r="1952" s="29" customFormat="1" x14ac:dyDescent="0.25"/>
    <row r="1953" s="29" customFormat="1" x14ac:dyDescent="0.25"/>
    <row r="1954" s="29" customFormat="1" x14ac:dyDescent="0.25"/>
    <row r="1955" s="29" customFormat="1" x14ac:dyDescent="0.25"/>
    <row r="1956" s="29" customFormat="1" x14ac:dyDescent="0.25"/>
    <row r="1957" s="29" customFormat="1" x14ac:dyDescent="0.25"/>
    <row r="1958" s="29" customFormat="1" x14ac:dyDescent="0.25"/>
    <row r="1959" s="29" customFormat="1" x14ac:dyDescent="0.25"/>
    <row r="1960" s="29" customFormat="1" x14ac:dyDescent="0.25"/>
    <row r="1961" s="29" customFormat="1" x14ac:dyDescent="0.25"/>
    <row r="1962" s="29" customFormat="1" x14ac:dyDescent="0.25"/>
    <row r="1963" s="29" customFormat="1" x14ac:dyDescent="0.25"/>
    <row r="1964" s="29" customFormat="1" x14ac:dyDescent="0.25"/>
    <row r="1965" s="29" customFormat="1" x14ac:dyDescent="0.25"/>
    <row r="1966" s="29" customFormat="1" x14ac:dyDescent="0.25"/>
    <row r="1967" s="29" customFormat="1" x14ac:dyDescent="0.25"/>
    <row r="1968" s="29" customFormat="1" x14ac:dyDescent="0.25"/>
    <row r="1969" s="29" customFormat="1" x14ac:dyDescent="0.25"/>
    <row r="1970" s="29" customFormat="1" x14ac:dyDescent="0.25"/>
    <row r="1971" s="29" customFormat="1" x14ac:dyDescent="0.25"/>
    <row r="1972" s="29" customFormat="1" x14ac:dyDescent="0.25"/>
    <row r="1973" s="29" customFormat="1" x14ac:dyDescent="0.25"/>
    <row r="1974" s="29" customFormat="1" x14ac:dyDescent="0.25"/>
    <row r="1975" s="29" customFormat="1" x14ac:dyDescent="0.25"/>
    <row r="1976" s="29" customFormat="1" x14ac:dyDescent="0.25"/>
    <row r="1977" s="29" customFormat="1" x14ac:dyDescent="0.25"/>
    <row r="1978" s="29" customFormat="1" x14ac:dyDescent="0.25"/>
    <row r="1979" s="29" customFormat="1" x14ac:dyDescent="0.25"/>
    <row r="1980" s="29" customFormat="1" x14ac:dyDescent="0.25"/>
    <row r="1981" s="29" customFormat="1" x14ac:dyDescent="0.25"/>
    <row r="1982" s="29" customFormat="1" x14ac:dyDescent="0.25"/>
    <row r="1983" s="29" customFormat="1" x14ac:dyDescent="0.25"/>
    <row r="1984" s="29" customFormat="1" x14ac:dyDescent="0.25"/>
    <row r="1985" s="29" customFormat="1" x14ac:dyDescent="0.25"/>
    <row r="1986" s="29" customFormat="1" x14ac:dyDescent="0.25"/>
    <row r="1987" s="29" customFormat="1" x14ac:dyDescent="0.25"/>
    <row r="1988" s="29" customFormat="1" x14ac:dyDescent="0.25"/>
    <row r="1989" s="29" customFormat="1" x14ac:dyDescent="0.25"/>
    <row r="1990" s="29" customFormat="1" x14ac:dyDescent="0.25"/>
    <row r="1991" s="29" customFormat="1" x14ac:dyDescent="0.25"/>
    <row r="1992" s="29" customFormat="1" x14ac:dyDescent="0.25"/>
    <row r="1993" s="29" customFormat="1" x14ac:dyDescent="0.25"/>
    <row r="1994" s="29" customFormat="1" x14ac:dyDescent="0.25"/>
    <row r="1995" s="29" customFormat="1" x14ac:dyDescent="0.25"/>
    <row r="1996" s="29" customFormat="1" x14ac:dyDescent="0.25"/>
    <row r="1997" s="29" customFormat="1" x14ac:dyDescent="0.25"/>
    <row r="1998" s="29" customFormat="1" x14ac:dyDescent="0.25"/>
    <row r="1999" s="29" customFormat="1" x14ac:dyDescent="0.25"/>
    <row r="2000" s="29" customFormat="1" x14ac:dyDescent="0.25"/>
    <row r="2001" spans="1:1" s="29" customFormat="1" x14ac:dyDescent="0.25"/>
    <row r="2002" spans="1:1" s="29" customFormat="1" x14ac:dyDescent="0.25"/>
    <row r="2003" spans="1:1" s="29" customFormat="1" x14ac:dyDescent="0.25"/>
    <row r="2004" spans="1:1" s="29" customFormat="1" x14ac:dyDescent="0.25"/>
    <row r="2005" spans="1:1" s="29" customFormat="1" x14ac:dyDescent="0.25"/>
    <row r="2006" spans="1:1" s="29" customFormat="1" x14ac:dyDescent="0.25"/>
    <row r="2007" spans="1:1" s="29" customFormat="1" x14ac:dyDescent="0.25"/>
    <row r="2008" spans="1:1" s="29" customFormat="1" x14ac:dyDescent="0.25"/>
    <row r="2009" spans="1:1" s="29" customFormat="1" x14ac:dyDescent="0.25"/>
    <row r="2010" spans="1:1" s="29" customFormat="1" x14ac:dyDescent="0.25"/>
    <row r="2011" spans="1:1" s="29" customFormat="1" x14ac:dyDescent="0.25"/>
    <row r="2012" spans="1:1" s="29" customFormat="1" x14ac:dyDescent="0.25"/>
    <row r="2013" spans="1:1" s="29" customFormat="1" x14ac:dyDescent="0.25">
      <c r="A2013" s="39"/>
    </row>
    <row r="2014" spans="1:1" s="39" customFormat="1" x14ac:dyDescent="0.25">
      <c r="A2014" s="29"/>
    </row>
    <row r="2015" spans="1:1" s="29" customFormat="1" x14ac:dyDescent="0.25"/>
    <row r="2016" spans="1:1" s="29" customFormat="1" x14ac:dyDescent="0.25"/>
    <row r="2017" s="29" customFormat="1" x14ac:dyDescent="0.25"/>
    <row r="2018" s="29" customFormat="1" x14ac:dyDescent="0.25"/>
    <row r="2019" s="29" customFormat="1" x14ac:dyDescent="0.25"/>
    <row r="2020" s="29" customFormat="1" x14ac:dyDescent="0.25"/>
    <row r="2021" s="29" customFormat="1" x14ac:dyDescent="0.25"/>
    <row r="2022" s="29" customFormat="1" x14ac:dyDescent="0.25"/>
    <row r="2023" s="29" customFormat="1" x14ac:dyDescent="0.25"/>
    <row r="2024" s="29" customFormat="1" x14ac:dyDescent="0.25"/>
    <row r="2025" s="29" customFormat="1" x14ac:dyDescent="0.25"/>
    <row r="2026" s="29" customFormat="1" x14ac:dyDescent="0.25"/>
    <row r="2027" s="29" customFormat="1" x14ac:dyDescent="0.25"/>
    <row r="2028" s="29" customFormat="1" x14ac:dyDescent="0.25"/>
    <row r="2029" s="29" customFormat="1" x14ac:dyDescent="0.25"/>
    <row r="2030" s="29" customFormat="1" x14ac:dyDescent="0.25"/>
    <row r="2031" s="29" customFormat="1" x14ac:dyDescent="0.25"/>
    <row r="2032" s="29" customFormat="1" x14ac:dyDescent="0.25"/>
    <row r="2033" s="29" customFormat="1" x14ac:dyDescent="0.25"/>
    <row r="2034" s="29" customFormat="1" x14ac:dyDescent="0.25"/>
    <row r="2035" s="29" customFormat="1" x14ac:dyDescent="0.25"/>
    <row r="2036" s="29" customFormat="1" x14ac:dyDescent="0.25"/>
    <row r="2037" s="29" customFormat="1" x14ac:dyDescent="0.25"/>
    <row r="2038" s="29" customFormat="1" x14ac:dyDescent="0.25"/>
    <row r="2039" s="29" customFormat="1" x14ac:dyDescent="0.25"/>
    <row r="2040" s="29" customFormat="1" x14ac:dyDescent="0.25"/>
    <row r="2041" s="29" customFormat="1" x14ac:dyDescent="0.25"/>
    <row r="2042" s="29" customFormat="1" x14ac:dyDescent="0.25"/>
    <row r="2043" s="29" customFormat="1" x14ac:dyDescent="0.25"/>
    <row r="2044" s="29" customFormat="1" x14ac:dyDescent="0.25"/>
    <row r="2045" s="29" customFormat="1" x14ac:dyDescent="0.25"/>
    <row r="2046" s="29" customFormat="1" x14ac:dyDescent="0.25"/>
    <row r="2047" s="29" customFormat="1" x14ac:dyDescent="0.25"/>
    <row r="2048" s="29" customFormat="1" x14ac:dyDescent="0.25"/>
    <row r="2049" s="29" customFormat="1" x14ac:dyDescent="0.25"/>
    <row r="2050" s="29" customFormat="1" x14ac:dyDescent="0.25"/>
    <row r="2051" s="29" customFormat="1" x14ac:dyDescent="0.25"/>
    <row r="2052" s="29" customFormat="1" x14ac:dyDescent="0.25"/>
    <row r="2053" s="29" customFormat="1" x14ac:dyDescent="0.25"/>
    <row r="2054" s="29" customFormat="1" x14ac:dyDescent="0.25"/>
    <row r="2055" s="29" customFormat="1" x14ac:dyDescent="0.25"/>
    <row r="2056" s="29" customFormat="1" x14ac:dyDescent="0.25"/>
    <row r="2057" s="29" customFormat="1" x14ac:dyDescent="0.25"/>
    <row r="2058" s="29" customFormat="1" x14ac:dyDescent="0.25"/>
    <row r="2059" s="29" customFormat="1" x14ac:dyDescent="0.25"/>
    <row r="2060" s="29" customFormat="1" x14ac:dyDescent="0.25"/>
    <row r="2061" s="29" customFormat="1" x14ac:dyDescent="0.25"/>
    <row r="2062" s="29" customFormat="1" x14ac:dyDescent="0.25"/>
    <row r="2063" s="29" customFormat="1" x14ac:dyDescent="0.25"/>
    <row r="2064" s="29" customFormat="1" x14ac:dyDescent="0.25"/>
    <row r="2065" s="29" customFormat="1" x14ac:dyDescent="0.25"/>
    <row r="2066" s="29" customFormat="1" x14ac:dyDescent="0.25"/>
    <row r="2067" s="29" customFormat="1" x14ac:dyDescent="0.25"/>
    <row r="2068" s="29" customFormat="1" x14ac:dyDescent="0.25"/>
    <row r="2069" s="29" customFormat="1" x14ac:dyDescent="0.25"/>
    <row r="2070" s="29" customFormat="1" x14ac:dyDescent="0.25"/>
    <row r="2071" s="29" customFormat="1" x14ac:dyDescent="0.25"/>
    <row r="2072" s="29" customFormat="1" x14ac:dyDescent="0.25"/>
    <row r="2073" s="29" customFormat="1" x14ac:dyDescent="0.25"/>
    <row r="2074" s="29" customFormat="1" x14ac:dyDescent="0.25"/>
    <row r="2075" s="29" customFormat="1" x14ac:dyDescent="0.25"/>
    <row r="2076" s="29" customFormat="1" x14ac:dyDescent="0.25"/>
    <row r="2077" s="29" customFormat="1" x14ac:dyDescent="0.25"/>
    <row r="2078" s="29" customFormat="1" x14ac:dyDescent="0.25"/>
    <row r="2079" s="29" customFormat="1" x14ac:dyDescent="0.25"/>
    <row r="2080" s="29" customFormat="1" x14ac:dyDescent="0.25"/>
    <row r="2081" s="29" customFormat="1" x14ac:dyDescent="0.25"/>
    <row r="2082" s="29" customFormat="1" x14ac:dyDescent="0.25"/>
    <row r="2083" s="29" customFormat="1" x14ac:dyDescent="0.25"/>
    <row r="2084" s="29" customFormat="1" hidden="1" x14ac:dyDescent="0.25"/>
    <row r="2085" s="29" customFormat="1" hidden="1" x14ac:dyDescent="0.25"/>
    <row r="2086" s="29" customFormat="1" hidden="1" x14ac:dyDescent="0.25"/>
    <row r="2087" s="29" customFormat="1" x14ac:dyDescent="0.25"/>
    <row r="2088" s="29" customFormat="1" x14ac:dyDescent="0.25"/>
    <row r="2089" s="29" customFormat="1" x14ac:dyDescent="0.25"/>
    <row r="2090" s="29" customFormat="1" x14ac:dyDescent="0.25"/>
    <row r="2091" s="29" customFormat="1" x14ac:dyDescent="0.25"/>
    <row r="2092" s="29" customFormat="1" x14ac:dyDescent="0.25"/>
    <row r="2093" s="29" customFormat="1" x14ac:dyDescent="0.25"/>
    <row r="2094" s="29" customFormat="1" x14ac:dyDescent="0.25"/>
    <row r="2095" s="29" customFormat="1" x14ac:dyDescent="0.25"/>
    <row r="2096" s="29" customFormat="1" x14ac:dyDescent="0.25"/>
    <row r="2097" s="29" customFormat="1" x14ac:dyDescent="0.25"/>
    <row r="2098" s="29" customFormat="1" hidden="1" x14ac:dyDescent="0.25"/>
    <row r="2099" s="29" customFormat="1" hidden="1" x14ac:dyDescent="0.25"/>
    <row r="2100" s="29" customFormat="1" x14ac:dyDescent="0.25"/>
    <row r="2101" s="29" customFormat="1" x14ac:dyDescent="0.25"/>
    <row r="2102" s="29" customFormat="1" x14ac:dyDescent="0.25"/>
    <row r="2103" s="29" customFormat="1" x14ac:dyDescent="0.25"/>
    <row r="2104" s="29" customFormat="1" x14ac:dyDescent="0.25"/>
    <row r="2105" s="29" customFormat="1" x14ac:dyDescent="0.25"/>
    <row r="2106" s="29" customFormat="1" hidden="1" x14ac:dyDescent="0.25"/>
    <row r="2107" s="29" customFormat="1" x14ac:dyDescent="0.25"/>
    <row r="2108" s="29" customFormat="1" x14ac:dyDescent="0.25"/>
    <row r="2109" s="29" customFormat="1" x14ac:dyDescent="0.25"/>
    <row r="2110" s="29" customFormat="1" x14ac:dyDescent="0.25"/>
    <row r="2111" s="29" customFormat="1" x14ac:dyDescent="0.25"/>
    <row r="2112" s="29" customFormat="1" x14ac:dyDescent="0.25"/>
    <row r="2113" s="29" customFormat="1" x14ac:dyDescent="0.25"/>
    <row r="2114" s="29" customFormat="1" hidden="1" x14ac:dyDescent="0.25"/>
    <row r="2115" s="29" customFormat="1" hidden="1" x14ac:dyDescent="0.25"/>
    <row r="2116" s="29" customFormat="1" x14ac:dyDescent="0.25"/>
    <row r="2117" s="29" customFormat="1" x14ac:dyDescent="0.25"/>
    <row r="2118" s="29" customFormat="1" x14ac:dyDescent="0.25"/>
    <row r="2119" s="29" customFormat="1" x14ac:dyDescent="0.25"/>
    <row r="2120" s="29" customFormat="1" x14ac:dyDescent="0.25"/>
    <row r="2121" s="29" customFormat="1" x14ac:dyDescent="0.25"/>
    <row r="2122" s="29" customFormat="1" x14ac:dyDescent="0.25"/>
    <row r="2123" s="29" customFormat="1" x14ac:dyDescent="0.25"/>
    <row r="2124" s="29" customFormat="1" x14ac:dyDescent="0.25"/>
    <row r="2125" s="29" customFormat="1" hidden="1" x14ac:dyDescent="0.25"/>
    <row r="2126" s="29" customFormat="1" hidden="1" x14ac:dyDescent="0.25"/>
    <row r="2127" s="29" customFormat="1" hidden="1" x14ac:dyDescent="0.25"/>
    <row r="2128" s="29" customFormat="1" hidden="1" x14ac:dyDescent="0.25"/>
    <row r="2129" spans="1:1" s="29" customFormat="1" hidden="1" x14ac:dyDescent="0.25"/>
    <row r="2130" spans="1:1" s="29" customFormat="1" x14ac:dyDescent="0.25"/>
    <row r="2131" spans="1:1" s="29" customFormat="1" x14ac:dyDescent="0.25"/>
    <row r="2132" spans="1:1" s="29" customFormat="1" x14ac:dyDescent="0.25"/>
    <row r="2133" spans="1:1" s="29" customFormat="1" x14ac:dyDescent="0.25"/>
    <row r="2134" spans="1:1" s="29" customFormat="1" x14ac:dyDescent="0.25"/>
    <row r="2135" spans="1:1" s="29" customFormat="1" x14ac:dyDescent="0.25"/>
    <row r="2136" spans="1:1" s="29" customFormat="1" x14ac:dyDescent="0.25"/>
    <row r="2137" spans="1:1" s="29" customFormat="1" x14ac:dyDescent="0.25"/>
    <row r="2138" spans="1:1" s="29" customFormat="1" x14ac:dyDescent="0.25"/>
    <row r="2139" spans="1:1" s="29" customFormat="1" x14ac:dyDescent="0.25"/>
    <row r="2140" spans="1:1" s="29" customFormat="1" x14ac:dyDescent="0.25"/>
    <row r="2141" spans="1:1" s="29" customFormat="1" x14ac:dyDescent="0.25"/>
    <row r="2142" spans="1:1" s="29" customFormat="1" x14ac:dyDescent="0.25"/>
    <row r="2143" spans="1:1" s="29" customFormat="1" x14ac:dyDescent="0.25"/>
    <row r="2144" spans="1:1" s="29" customFormat="1" x14ac:dyDescent="0.25">
      <c r="A2144" s="39"/>
    </row>
    <row r="2145" spans="1:1" s="39" customFormat="1" x14ac:dyDescent="0.25">
      <c r="A2145" s="29"/>
    </row>
    <row r="2146" spans="1:1" s="29" customFormat="1" x14ac:dyDescent="0.25"/>
    <row r="2147" spans="1:1" s="29" customFormat="1" x14ac:dyDescent="0.25"/>
    <row r="2148" spans="1:1" s="29" customFormat="1" x14ac:dyDescent="0.25"/>
    <row r="2149" spans="1:1" s="29" customFormat="1" x14ac:dyDescent="0.25"/>
    <row r="2150" spans="1:1" s="29" customFormat="1" x14ac:dyDescent="0.25"/>
    <row r="2151" spans="1:1" s="29" customFormat="1" x14ac:dyDescent="0.25"/>
    <row r="2152" spans="1:1" s="29" customFormat="1" x14ac:dyDescent="0.25"/>
    <row r="2153" spans="1:1" s="29" customFormat="1" x14ac:dyDescent="0.25"/>
    <row r="2154" spans="1:1" s="29" customFormat="1" x14ac:dyDescent="0.25"/>
    <row r="2155" spans="1:1" s="29" customFormat="1" x14ac:dyDescent="0.25"/>
    <row r="2156" spans="1:1" s="29" customFormat="1" x14ac:dyDescent="0.25"/>
    <row r="2157" spans="1:1" s="29" customFormat="1" x14ac:dyDescent="0.25"/>
    <row r="2158" spans="1:1" s="29" customFormat="1" x14ac:dyDescent="0.25"/>
    <row r="2159" spans="1:1" s="29" customFormat="1" x14ac:dyDescent="0.25"/>
    <row r="2160" spans="1:1" s="29" customFormat="1" x14ac:dyDescent="0.25"/>
    <row r="2161" s="29" customFormat="1" x14ac:dyDescent="0.25"/>
    <row r="2162" s="29" customFormat="1" x14ac:dyDescent="0.25"/>
    <row r="2163" s="29" customFormat="1" x14ac:dyDescent="0.25"/>
    <row r="2164" s="29" customFormat="1" x14ac:dyDescent="0.25"/>
    <row r="2165" s="29" customFormat="1" x14ac:dyDescent="0.25"/>
    <row r="2166" s="29" customFormat="1" x14ac:dyDescent="0.25"/>
    <row r="2167" s="29" customFormat="1" x14ac:dyDescent="0.25"/>
    <row r="2168" s="29" customFormat="1" x14ac:dyDescent="0.25"/>
    <row r="2169" s="29" customFormat="1" x14ac:dyDescent="0.25"/>
    <row r="2170" s="29" customFormat="1" x14ac:dyDescent="0.25"/>
    <row r="2171" s="29" customFormat="1" x14ac:dyDescent="0.25"/>
    <row r="2172" s="29" customFormat="1" x14ac:dyDescent="0.25"/>
    <row r="2173" s="29" customFormat="1" x14ac:dyDescent="0.25"/>
    <row r="2174" s="29" customFormat="1" x14ac:dyDescent="0.25"/>
    <row r="2175" s="29" customFormat="1" x14ac:dyDescent="0.25"/>
    <row r="2176" s="29" customFormat="1" x14ac:dyDescent="0.25"/>
    <row r="2177" s="29" customFormat="1" x14ac:dyDescent="0.25"/>
    <row r="2178" s="29" customFormat="1" x14ac:dyDescent="0.25"/>
    <row r="2179" s="29" customFormat="1" x14ac:dyDescent="0.25"/>
    <row r="2180" s="29" customFormat="1" x14ac:dyDescent="0.25"/>
    <row r="2181" s="29" customFormat="1" x14ac:dyDescent="0.25"/>
    <row r="2182" s="29" customFormat="1" x14ac:dyDescent="0.25"/>
    <row r="2183" s="29" customFormat="1" x14ac:dyDescent="0.25"/>
    <row r="2184" s="29" customFormat="1" x14ac:dyDescent="0.25"/>
    <row r="2185" s="29" customFormat="1" x14ac:dyDescent="0.25"/>
    <row r="2186" s="29" customFormat="1" x14ac:dyDescent="0.25"/>
    <row r="2187" s="29" customFormat="1" x14ac:dyDescent="0.25"/>
    <row r="2188" s="29" customFormat="1" x14ac:dyDescent="0.25"/>
    <row r="2189" s="29" customFormat="1" x14ac:dyDescent="0.25"/>
    <row r="2190" s="29" customFormat="1" x14ac:dyDescent="0.25"/>
    <row r="2191" s="29" customFormat="1" x14ac:dyDescent="0.25"/>
    <row r="2192" s="29" customFormat="1" x14ac:dyDescent="0.25"/>
    <row r="2193" s="29" customFormat="1" x14ac:dyDescent="0.25"/>
    <row r="2194" s="29" customFormat="1" x14ac:dyDescent="0.25"/>
    <row r="2195" s="29" customFormat="1" ht="13.5" customHeight="1" x14ac:dyDescent="0.25"/>
    <row r="2196" s="29" customFormat="1" hidden="1" x14ac:dyDescent="0.25"/>
    <row r="2197" s="29" customFormat="1" hidden="1" x14ac:dyDescent="0.25"/>
    <row r="2198" s="29" customFormat="1" hidden="1" x14ac:dyDescent="0.25"/>
    <row r="2199" s="29" customFormat="1" x14ac:dyDescent="0.25"/>
    <row r="2200" s="29" customFormat="1" x14ac:dyDescent="0.25"/>
    <row r="2201" s="29" customFormat="1" x14ac:dyDescent="0.25"/>
    <row r="2202" s="29" customFormat="1" x14ac:dyDescent="0.25"/>
    <row r="2203" s="29" customFormat="1" x14ac:dyDescent="0.25"/>
    <row r="2204" s="29" customFormat="1" x14ac:dyDescent="0.25"/>
    <row r="2205" s="29" customFormat="1" hidden="1" x14ac:dyDescent="0.25"/>
    <row r="2206" s="29" customFormat="1" x14ac:dyDescent="0.25"/>
    <row r="2207" s="29" customFormat="1" x14ac:dyDescent="0.25"/>
    <row r="2208" s="29" customFormat="1" x14ac:dyDescent="0.25"/>
    <row r="2209" s="29" customFormat="1" x14ac:dyDescent="0.25"/>
    <row r="2210" s="29" customFormat="1" x14ac:dyDescent="0.25"/>
    <row r="2211" s="29" customFormat="1" x14ac:dyDescent="0.25"/>
    <row r="2212" s="29" customFormat="1" x14ac:dyDescent="0.25"/>
    <row r="2213" s="29" customFormat="1" x14ac:dyDescent="0.25"/>
    <row r="2214" s="29" customFormat="1" x14ac:dyDescent="0.25"/>
    <row r="2215" s="29" customFormat="1" x14ac:dyDescent="0.25"/>
    <row r="2216" s="29" customFormat="1" x14ac:dyDescent="0.25"/>
    <row r="2217" s="29" customFormat="1" x14ac:dyDescent="0.25"/>
    <row r="2218" s="29" customFormat="1" x14ac:dyDescent="0.25"/>
    <row r="2219" s="29" customFormat="1" x14ac:dyDescent="0.25"/>
    <row r="2220" s="29" customFormat="1" x14ac:dyDescent="0.25"/>
    <row r="2221" s="29" customFormat="1" x14ac:dyDescent="0.25"/>
    <row r="2222" s="29" customFormat="1" x14ac:dyDescent="0.25"/>
    <row r="2223" s="29" customFormat="1" x14ac:dyDescent="0.25"/>
    <row r="2224" s="29" customFormat="1" x14ac:dyDescent="0.25"/>
    <row r="2225" spans="1:12" s="29" customFormat="1" x14ac:dyDescent="0.25"/>
    <row r="2226" spans="1:12" s="29" customFormat="1" x14ac:dyDescent="0.25"/>
    <row r="2227" spans="1:12" s="29" customFormat="1" x14ac:dyDescent="0.25"/>
    <row r="2228" spans="1:12" s="29" customFormat="1" x14ac:dyDescent="0.25"/>
    <row r="2229" spans="1:12" s="29" customFormat="1" x14ac:dyDescent="0.25"/>
    <row r="2230" spans="1:12" s="29" customFormat="1" hidden="1" x14ac:dyDescent="0.25"/>
    <row r="2231" spans="1:12" s="29" customFormat="1" hidden="1" x14ac:dyDescent="0.25"/>
    <row r="2232" spans="1:12" s="29" customFormat="1" x14ac:dyDescent="0.25">
      <c r="A2232"/>
    </row>
    <row r="2233" spans="1:12" x14ac:dyDescent="0.25">
      <c r="F2233"/>
      <c r="L2233"/>
    </row>
    <row r="2234" spans="1:12" x14ac:dyDescent="0.25">
      <c r="F2234"/>
      <c r="L2234"/>
    </row>
    <row r="2235" spans="1:12" x14ac:dyDescent="0.25">
      <c r="F2235"/>
      <c r="L2235"/>
    </row>
    <row r="2236" spans="1:12" x14ac:dyDescent="0.25">
      <c r="F2236"/>
      <c r="L2236"/>
    </row>
    <row r="2237" spans="1:12" x14ac:dyDescent="0.25">
      <c r="F2237"/>
      <c r="L2237"/>
    </row>
    <row r="2238" spans="1:12" x14ac:dyDescent="0.25">
      <c r="F2238"/>
      <c r="L2238"/>
    </row>
    <row r="2239" spans="1:12" x14ac:dyDescent="0.25">
      <c r="F2239"/>
      <c r="L2239"/>
    </row>
    <row r="2240" spans="1:12" x14ac:dyDescent="0.25">
      <c r="F2240"/>
      <c r="L2240"/>
    </row>
    <row r="2241" spans="1:12" x14ac:dyDescent="0.25">
      <c r="F2241"/>
      <c r="L2241"/>
    </row>
    <row r="2242" spans="1:12" x14ac:dyDescent="0.25">
      <c r="F2242"/>
      <c r="L2242"/>
    </row>
    <row r="2243" spans="1:12" x14ac:dyDescent="0.25">
      <c r="F2243"/>
      <c r="L2243"/>
    </row>
    <row r="2244" spans="1:12" x14ac:dyDescent="0.25">
      <c r="F2244"/>
      <c r="L2244"/>
    </row>
    <row r="2245" spans="1:12" x14ac:dyDescent="0.25">
      <c r="F2245"/>
      <c r="L2245"/>
    </row>
    <row r="2246" spans="1:12" x14ac:dyDescent="0.25">
      <c r="F2246"/>
      <c r="L2246"/>
    </row>
    <row r="2247" spans="1:12" x14ac:dyDescent="0.25">
      <c r="A2247" s="9"/>
      <c r="F2247"/>
      <c r="L2247"/>
    </row>
    <row r="2248" spans="1:12" s="9" customFormat="1" x14ac:dyDescent="0.25"/>
    <row r="2249" spans="1:12" s="9" customFormat="1" x14ac:dyDescent="0.25">
      <c r="A2249"/>
    </row>
    <row r="2250" spans="1:12" x14ac:dyDescent="0.25">
      <c r="F2250"/>
      <c r="L2250"/>
    </row>
    <row r="2251" spans="1:12" x14ac:dyDescent="0.25">
      <c r="F2251"/>
      <c r="L2251"/>
    </row>
    <row r="2252" spans="1:12" x14ac:dyDescent="0.25">
      <c r="A2252" s="25"/>
      <c r="F2252"/>
      <c r="L2252"/>
    </row>
    <row r="2253" spans="1:12" s="25" customFormat="1" ht="11.4" x14ac:dyDescent="0.2"/>
    <row r="2254" spans="1:12" s="25" customFormat="1" ht="11.4" x14ac:dyDescent="0.2"/>
    <row r="2255" spans="1:12" s="25" customFormat="1" ht="11.4" x14ac:dyDescent="0.2"/>
    <row r="2256" spans="1:12" s="25" customFormat="1" ht="11.4" x14ac:dyDescent="0.2"/>
    <row r="2257" spans="1:12" s="25" customFormat="1" ht="11.4" x14ac:dyDescent="0.2"/>
    <row r="2258" spans="1:12" s="25" customFormat="1" x14ac:dyDescent="0.25">
      <c r="A2258"/>
    </row>
    <row r="2259" spans="1:12" s="25" customFormat="1" x14ac:dyDescent="0.25">
      <c r="A2259"/>
      <c r="B2259"/>
      <c r="C2259"/>
      <c r="D2259"/>
      <c r="E2259"/>
      <c r="F2259" s="1"/>
      <c r="G2259"/>
      <c r="H2259"/>
      <c r="I2259"/>
      <c r="J2259"/>
      <c r="K2259"/>
      <c r="L2259" s="9"/>
    </row>
    <row r="2260" spans="1:12" s="25" customFormat="1" x14ac:dyDescent="0.25">
      <c r="A2260"/>
      <c r="B2260"/>
      <c r="C2260"/>
      <c r="D2260"/>
      <c r="E2260"/>
      <c r="F2260" s="1"/>
      <c r="G2260"/>
      <c r="H2260"/>
      <c r="I2260"/>
      <c r="J2260"/>
      <c r="K2260"/>
      <c r="L2260" s="9"/>
    </row>
  </sheetData>
  <mergeCells count="20">
    <mergeCell ref="A1499:E1499"/>
    <mergeCell ref="E1547:H1547"/>
    <mergeCell ref="B974:D974"/>
    <mergeCell ref="A984:L984"/>
    <mergeCell ref="C1014:E1014"/>
    <mergeCell ref="C1016:E1016"/>
    <mergeCell ref="A5:L5"/>
    <mergeCell ref="B905:D905"/>
    <mergeCell ref="B927:C927"/>
    <mergeCell ref="B20:E20"/>
    <mergeCell ref="B21:E21"/>
    <mergeCell ref="B25:E25"/>
    <mergeCell ref="B26:E26"/>
    <mergeCell ref="B66:D66"/>
    <mergeCell ref="A10:L10"/>
    <mergeCell ref="B17:E17"/>
    <mergeCell ref="A7:K7"/>
    <mergeCell ref="B64:D64"/>
    <mergeCell ref="A6:L6"/>
    <mergeCell ref="A881:F881"/>
  </mergeCells>
  <phoneticPr fontId="2" type="noConversion"/>
  <pageMargins left="0.59055118110236227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>
      <selection activeCell="H30" sqref="H30"/>
    </sheetView>
  </sheetViews>
  <sheetFormatPr defaultRowHeight="13.2" x14ac:dyDescent="0.25"/>
  <cols>
    <col min="1" max="1" width="6.6640625" customWidth="1"/>
    <col min="3" max="3" width="20.44140625" customWidth="1"/>
    <col min="5" max="5" width="17.44140625" customWidth="1"/>
    <col min="8" max="8" width="11.33203125" customWidth="1"/>
  </cols>
  <sheetData>
    <row r="2" spans="1:11" x14ac:dyDescent="0.25">
      <c r="A2" s="3" t="s">
        <v>596</v>
      </c>
    </row>
    <row r="3" spans="1:11" x14ac:dyDescent="0.25">
      <c r="A3" s="3" t="s">
        <v>597</v>
      </c>
    </row>
    <row r="4" spans="1:11" x14ac:dyDescent="0.25">
      <c r="A4" s="3" t="s">
        <v>598</v>
      </c>
    </row>
    <row r="5" spans="1:11" x14ac:dyDescent="0.25">
      <c r="A5" s="3" t="s">
        <v>599</v>
      </c>
    </row>
    <row r="6" spans="1:11" s="25" customFormat="1" ht="11.4" x14ac:dyDescent="0.2">
      <c r="A6" s="25" t="s">
        <v>768</v>
      </c>
    </row>
    <row r="7" spans="1:11" x14ac:dyDescent="0.25">
      <c r="A7" s="25" t="s">
        <v>780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x14ac:dyDescent="0.25">
      <c r="A8" s="25" t="s">
        <v>770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27" customHeight="1" x14ac:dyDescent="0.3">
      <c r="A10" s="330" t="s">
        <v>654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</row>
    <row r="11" spans="1:11" ht="29.25" customHeight="1" x14ac:dyDescent="0.3">
      <c r="A11" s="330" t="s">
        <v>534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</row>
    <row r="12" spans="1:11" ht="13.2" customHeight="1" x14ac:dyDescent="0.25"/>
    <row r="13" spans="1:11" ht="37.5" customHeight="1" x14ac:dyDescent="0.25">
      <c r="A13" s="299" t="s">
        <v>215</v>
      </c>
      <c r="B13" s="331" t="s">
        <v>216</v>
      </c>
      <c r="C13" s="333"/>
      <c r="D13" s="331" t="s">
        <v>217</v>
      </c>
      <c r="E13" s="333"/>
      <c r="F13" s="299" t="s">
        <v>218</v>
      </c>
      <c r="G13" s="331" t="s">
        <v>219</v>
      </c>
      <c r="H13" s="332"/>
      <c r="I13" s="3"/>
      <c r="J13" s="3"/>
      <c r="K13" s="3"/>
    </row>
    <row r="14" spans="1:11" s="139" customFormat="1" ht="36" customHeight="1" x14ac:dyDescent="0.25">
      <c r="A14" s="111" t="s">
        <v>220</v>
      </c>
      <c r="B14" s="149" t="s">
        <v>535</v>
      </c>
      <c r="C14" s="109"/>
      <c r="D14" s="326" t="s">
        <v>536</v>
      </c>
      <c r="E14" s="329"/>
      <c r="F14" s="112">
        <v>750</v>
      </c>
      <c r="G14" s="109"/>
      <c r="H14" s="149" t="s">
        <v>537</v>
      </c>
      <c r="I14"/>
      <c r="J14"/>
      <c r="K14"/>
    </row>
    <row r="15" spans="1:11" x14ac:dyDescent="0.25">
      <c r="A15" s="111" t="s">
        <v>221</v>
      </c>
      <c r="B15" s="149" t="s">
        <v>538</v>
      </c>
      <c r="C15" s="109"/>
      <c r="D15" s="326" t="s">
        <v>539</v>
      </c>
      <c r="E15" s="327"/>
      <c r="F15" s="112">
        <v>2000</v>
      </c>
      <c r="G15" s="111"/>
      <c r="H15" s="149" t="s">
        <v>540</v>
      </c>
    </row>
    <row r="16" spans="1:11" s="3" customFormat="1" x14ac:dyDescent="0.25">
      <c r="A16" s="149" t="s">
        <v>655</v>
      </c>
      <c r="B16" s="326" t="s">
        <v>660</v>
      </c>
      <c r="C16" s="327"/>
      <c r="D16" s="326" t="s">
        <v>661</v>
      </c>
      <c r="E16" s="327"/>
      <c r="F16" s="112">
        <v>700</v>
      </c>
      <c r="G16" s="109"/>
      <c r="H16" s="149" t="s">
        <v>662</v>
      </c>
      <c r="I16"/>
      <c r="J16"/>
      <c r="K16"/>
    </row>
    <row r="17" spans="1:11" x14ac:dyDescent="0.25">
      <c r="A17" s="109" t="s">
        <v>656</v>
      </c>
      <c r="B17" s="326" t="s">
        <v>663</v>
      </c>
      <c r="C17" s="327"/>
      <c r="D17" s="326" t="s">
        <v>664</v>
      </c>
      <c r="E17" s="327"/>
      <c r="F17" s="112">
        <v>2000</v>
      </c>
      <c r="G17" s="109"/>
      <c r="H17" s="149" t="s">
        <v>662</v>
      </c>
    </row>
    <row r="18" spans="1:11" x14ac:dyDescent="0.25">
      <c r="A18" s="149" t="s">
        <v>657</v>
      </c>
      <c r="B18" s="326" t="s">
        <v>665</v>
      </c>
      <c r="C18" s="329"/>
      <c r="D18" s="326" t="s">
        <v>666</v>
      </c>
      <c r="E18" s="329"/>
      <c r="F18" s="112">
        <v>500</v>
      </c>
      <c r="G18" s="149"/>
      <c r="H18" s="149" t="s">
        <v>662</v>
      </c>
    </row>
    <row r="19" spans="1:11" x14ac:dyDescent="0.25">
      <c r="A19" s="149" t="s">
        <v>658</v>
      </c>
      <c r="B19" s="300" t="s">
        <v>538</v>
      </c>
      <c r="C19" s="297"/>
      <c r="D19" s="326" t="s">
        <v>539</v>
      </c>
      <c r="E19" s="327"/>
      <c r="F19" s="112">
        <v>2000</v>
      </c>
      <c r="G19" s="109"/>
      <c r="H19" s="149" t="s">
        <v>667</v>
      </c>
    </row>
    <row r="20" spans="1:11" x14ac:dyDescent="0.25">
      <c r="A20" s="149" t="s">
        <v>659</v>
      </c>
      <c r="B20" s="326" t="s">
        <v>668</v>
      </c>
      <c r="C20" s="328"/>
      <c r="D20" s="326" t="s">
        <v>669</v>
      </c>
      <c r="E20" s="328"/>
      <c r="F20" s="298">
        <v>5000</v>
      </c>
      <c r="G20" s="149"/>
      <c r="H20" s="149" t="s">
        <v>670</v>
      </c>
      <c r="I20" s="139"/>
      <c r="J20" s="139"/>
      <c r="K20" s="139"/>
    </row>
    <row r="21" spans="1:11" x14ac:dyDescent="0.25">
      <c r="A21" s="109"/>
      <c r="B21" s="109"/>
      <c r="C21" s="109"/>
      <c r="D21" s="109"/>
      <c r="E21" s="109"/>
      <c r="F21" s="109"/>
      <c r="G21" s="109"/>
      <c r="H21" s="109"/>
    </row>
    <row r="22" spans="1:11" x14ac:dyDescent="0.25">
      <c r="A22" s="110"/>
      <c r="B22" s="110"/>
      <c r="C22" s="110"/>
      <c r="D22" s="110"/>
      <c r="E22" s="110" t="s">
        <v>222</v>
      </c>
      <c r="F22" s="113">
        <f>SUM(F14:F20)</f>
        <v>12950</v>
      </c>
      <c r="G22" s="110"/>
      <c r="H22" s="110"/>
      <c r="I22" s="3"/>
      <c r="J22" s="3"/>
      <c r="K22" s="3"/>
    </row>
    <row r="24" spans="1:11" x14ac:dyDescent="0.25">
      <c r="A24" t="s">
        <v>781</v>
      </c>
    </row>
    <row r="25" spans="1:11" x14ac:dyDescent="0.25">
      <c r="A25" t="s">
        <v>782</v>
      </c>
    </row>
    <row r="28" spans="1:11" x14ac:dyDescent="0.25">
      <c r="F28" s="139" t="s">
        <v>773</v>
      </c>
    </row>
    <row r="29" spans="1:11" x14ac:dyDescent="0.25">
      <c r="F29" s="139" t="s">
        <v>774</v>
      </c>
    </row>
  </sheetData>
  <mergeCells count="16">
    <mergeCell ref="A10:K10"/>
    <mergeCell ref="A11:K11"/>
    <mergeCell ref="G13:H13"/>
    <mergeCell ref="D14:E14"/>
    <mergeCell ref="D15:E15"/>
    <mergeCell ref="B13:C13"/>
    <mergeCell ref="D13:E13"/>
    <mergeCell ref="B16:C16"/>
    <mergeCell ref="B17:C17"/>
    <mergeCell ref="B20:C20"/>
    <mergeCell ref="D16:E16"/>
    <mergeCell ref="D17:E17"/>
    <mergeCell ref="D20:E20"/>
    <mergeCell ref="B18:C18"/>
    <mergeCell ref="D18:E18"/>
    <mergeCell ref="D19:E1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4" sqref="B4"/>
    </sheetView>
  </sheetViews>
  <sheetFormatPr defaultColWidth="9.109375" defaultRowHeight="13.2" x14ac:dyDescent="0.25"/>
  <cols>
    <col min="1" max="1" width="9.109375" style="114"/>
    <col min="2" max="2" width="30.44140625" style="114" customWidth="1"/>
    <col min="3" max="3" width="17.6640625" style="114" customWidth="1"/>
    <col min="4" max="4" width="22.44140625" style="114" customWidth="1"/>
    <col min="5" max="5" width="44.88671875" style="114" customWidth="1"/>
    <col min="6" max="16384" width="9.109375" style="114"/>
  </cols>
  <sheetData>
    <row r="1" spans="1:8" ht="17.399999999999999" x14ac:dyDescent="0.3">
      <c r="B1" s="136"/>
      <c r="C1" s="136"/>
      <c r="D1" s="136"/>
      <c r="E1" s="136"/>
      <c r="F1" s="136"/>
      <c r="G1" s="136"/>
      <c r="H1" s="136"/>
    </row>
    <row r="2" spans="1:8" ht="17.399999999999999" x14ac:dyDescent="0.3">
      <c r="A2" s="335" t="s">
        <v>223</v>
      </c>
      <c r="B2" s="335"/>
      <c r="C2" s="335"/>
      <c r="D2" s="335"/>
      <c r="E2" s="335"/>
      <c r="F2" s="136"/>
      <c r="G2" s="136"/>
      <c r="H2" s="136"/>
    </row>
    <row r="3" spans="1:8" ht="17.399999999999999" x14ac:dyDescent="0.3">
      <c r="B3" s="334" t="s">
        <v>286</v>
      </c>
      <c r="C3" s="334"/>
      <c r="D3" s="334"/>
      <c r="E3" s="334"/>
      <c r="F3" s="334"/>
      <c r="G3" s="334"/>
      <c r="H3" s="334"/>
    </row>
    <row r="4" spans="1:8" x14ac:dyDescent="0.25">
      <c r="B4" s="135"/>
      <c r="C4" s="135"/>
      <c r="D4" s="135"/>
      <c r="E4" s="116"/>
      <c r="F4" s="134"/>
    </row>
    <row r="5" spans="1:8" x14ac:dyDescent="0.25">
      <c r="B5" s="116"/>
      <c r="C5" s="116"/>
      <c r="D5" s="116"/>
    </row>
    <row r="7" spans="1:8" ht="26.4" x14ac:dyDescent="0.25">
      <c r="A7" s="133" t="s">
        <v>224</v>
      </c>
      <c r="B7" s="133" t="s">
        <v>225</v>
      </c>
      <c r="C7" s="133" t="s">
        <v>226</v>
      </c>
      <c r="D7" s="133" t="s">
        <v>227</v>
      </c>
      <c r="E7" s="132" t="s">
        <v>228</v>
      </c>
    </row>
    <row r="8" spans="1:8" x14ac:dyDescent="0.25">
      <c r="A8" s="133"/>
      <c r="B8" s="133"/>
      <c r="C8" s="133"/>
      <c r="D8" s="133"/>
      <c r="E8" s="132"/>
    </row>
    <row r="9" spans="1:8" ht="41.4" x14ac:dyDescent="0.25">
      <c r="A9" s="127"/>
      <c r="B9" s="126" t="s">
        <v>229</v>
      </c>
      <c r="C9" s="125">
        <f>SUM(C10:C10)</f>
        <v>4000</v>
      </c>
      <c r="D9" s="125">
        <f>SUM(D10:D10)</f>
        <v>1857.5</v>
      </c>
      <c r="E9" s="128"/>
    </row>
    <row r="10" spans="1:8" ht="26.4" x14ac:dyDescent="0.25">
      <c r="A10" s="123" t="s">
        <v>230</v>
      </c>
      <c r="B10" s="122" t="s">
        <v>231</v>
      </c>
      <c r="C10" s="121">
        <v>4000</v>
      </c>
      <c r="D10" s="121">
        <v>1857.5</v>
      </c>
      <c r="E10" s="120" t="s">
        <v>232</v>
      </c>
    </row>
    <row r="11" spans="1:8" ht="13.8" x14ac:dyDescent="0.25">
      <c r="A11" s="127"/>
      <c r="B11" s="126" t="s">
        <v>193</v>
      </c>
      <c r="C11" s="125">
        <f>C12+C13</f>
        <v>17000</v>
      </c>
      <c r="D11" s="125">
        <f>D12+D13</f>
        <v>17000</v>
      </c>
      <c r="E11" s="128"/>
    </row>
    <row r="12" spans="1:8" ht="26.4" x14ac:dyDescent="0.25">
      <c r="A12" s="123" t="s">
        <v>233</v>
      </c>
      <c r="B12" s="122" t="s">
        <v>126</v>
      </c>
      <c r="C12" s="121">
        <v>10000</v>
      </c>
      <c r="D12" s="121">
        <v>10000</v>
      </c>
      <c r="E12" s="120" t="s">
        <v>232</v>
      </c>
    </row>
    <row r="13" spans="1:8" x14ac:dyDescent="0.25">
      <c r="A13" s="123" t="s">
        <v>233</v>
      </c>
      <c r="B13" s="122" t="s">
        <v>237</v>
      </c>
      <c r="C13" s="121">
        <v>7000</v>
      </c>
      <c r="D13" s="121">
        <v>7000</v>
      </c>
      <c r="E13" s="120" t="s">
        <v>232</v>
      </c>
    </row>
    <row r="14" spans="1:8" ht="27.6" x14ac:dyDescent="0.25">
      <c r="A14" s="123"/>
      <c r="B14" s="131" t="s">
        <v>238</v>
      </c>
      <c r="C14" s="130">
        <f>C15</f>
        <v>69700</v>
      </c>
      <c r="D14" s="130">
        <f>D15</f>
        <v>69700</v>
      </c>
      <c r="E14" s="129"/>
    </row>
    <row r="15" spans="1:8" ht="26.4" x14ac:dyDescent="0.25">
      <c r="A15" s="123" t="s">
        <v>240</v>
      </c>
      <c r="B15" s="122" t="s">
        <v>239</v>
      </c>
      <c r="C15" s="121">
        <v>69700</v>
      </c>
      <c r="D15" s="121">
        <v>69700</v>
      </c>
      <c r="E15" s="120" t="s">
        <v>234</v>
      </c>
    </row>
    <row r="16" spans="1:8" ht="27.6" x14ac:dyDescent="0.25">
      <c r="A16" s="127"/>
      <c r="B16" s="126" t="s">
        <v>235</v>
      </c>
      <c r="C16" s="125">
        <f>SUM(C17:C18)</f>
        <v>57000</v>
      </c>
      <c r="D16" s="125">
        <f>SUM(D17:D18)</f>
        <v>56575</v>
      </c>
      <c r="E16" s="124"/>
    </row>
    <row r="17" spans="1:5" ht="26.4" x14ac:dyDescent="0.25">
      <c r="A17" s="123" t="s">
        <v>241</v>
      </c>
      <c r="B17" s="122" t="s">
        <v>236</v>
      </c>
      <c r="C17" s="121">
        <v>22000</v>
      </c>
      <c r="D17" s="121">
        <v>21875</v>
      </c>
      <c r="E17" s="120" t="s">
        <v>232</v>
      </c>
    </row>
    <row r="18" spans="1:5" ht="26.4" x14ac:dyDescent="0.25">
      <c r="A18" s="123" t="s">
        <v>241</v>
      </c>
      <c r="B18" s="122" t="s">
        <v>127</v>
      </c>
      <c r="C18" s="121">
        <v>35000</v>
      </c>
      <c r="D18" s="121">
        <v>34700</v>
      </c>
      <c r="E18" s="120" t="s">
        <v>232</v>
      </c>
    </row>
    <row r="19" spans="1:5" ht="13.8" x14ac:dyDescent="0.25">
      <c r="A19" s="119" t="s">
        <v>222</v>
      </c>
      <c r="B19" s="119"/>
      <c r="C19" s="118">
        <f>C9+C11+C14+C16</f>
        <v>147700</v>
      </c>
      <c r="D19" s="118">
        <f>D9+D11+D14+D16</f>
        <v>145132.5</v>
      </c>
      <c r="E19" s="117"/>
    </row>
    <row r="20" spans="1:5" x14ac:dyDescent="0.25">
      <c r="A20" s="116"/>
      <c r="B20" s="116"/>
      <c r="C20" s="116"/>
      <c r="D20" s="116"/>
      <c r="E20" s="115"/>
    </row>
  </sheetData>
  <mergeCells count="2">
    <mergeCell ref="B3:H3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34" workbookViewId="0">
      <selection activeCell="B29" sqref="B29"/>
    </sheetView>
  </sheetViews>
  <sheetFormatPr defaultColWidth="9.109375" defaultRowHeight="13.2" x14ac:dyDescent="0.25"/>
  <cols>
    <col min="1" max="1" width="8.6640625" style="153" customWidth="1"/>
    <col min="2" max="2" width="28" style="153" customWidth="1"/>
    <col min="3" max="3" width="14" style="152" customWidth="1"/>
    <col min="4" max="4" width="14.88671875" style="152" customWidth="1"/>
    <col min="5" max="5" width="27.88671875" style="152" customWidth="1"/>
    <col min="6" max="6" width="33.33203125" style="152" customWidth="1"/>
    <col min="7" max="7" width="21.44140625" style="190" customWidth="1"/>
    <col min="8" max="8" width="13" style="150" customWidth="1"/>
    <col min="9" max="9" width="14" style="150" customWidth="1"/>
    <col min="10" max="10" width="9.109375" style="150"/>
    <col min="11" max="11" width="14.5546875" style="150" customWidth="1"/>
    <col min="12" max="16384" width="9.109375" style="150"/>
  </cols>
  <sheetData>
    <row r="1" spans="1:9" x14ac:dyDescent="0.25">
      <c r="A1" s="281" t="s">
        <v>596</v>
      </c>
      <c r="B1" s="281"/>
      <c r="C1" s="281"/>
      <c r="D1" s="281"/>
      <c r="E1" s="281"/>
      <c r="F1" s="281"/>
      <c r="G1" s="151"/>
    </row>
    <row r="2" spans="1:9" x14ac:dyDescent="0.25">
      <c r="A2" s="281" t="s">
        <v>597</v>
      </c>
      <c r="B2" s="281"/>
      <c r="C2" s="281"/>
      <c r="D2" s="281"/>
      <c r="E2" s="281"/>
      <c r="F2" s="281"/>
      <c r="G2" s="151"/>
    </row>
    <row r="3" spans="1:9" x14ac:dyDescent="0.25">
      <c r="A3" s="281" t="s">
        <v>598</v>
      </c>
      <c r="B3" s="281"/>
      <c r="C3" s="281"/>
      <c r="D3" s="281"/>
      <c r="E3" s="281"/>
      <c r="F3" s="281"/>
      <c r="G3" s="151"/>
    </row>
    <row r="4" spans="1:9" x14ac:dyDescent="0.25">
      <c r="A4" s="281" t="s">
        <v>599</v>
      </c>
      <c r="B4" s="281"/>
      <c r="C4" s="281"/>
      <c r="D4" s="281"/>
      <c r="E4" s="281"/>
      <c r="F4" s="281"/>
      <c r="G4" s="151"/>
    </row>
    <row r="5" spans="1:9" x14ac:dyDescent="0.25">
      <c r="A5" s="191" t="s">
        <v>600</v>
      </c>
      <c r="B5" s="151" t="s">
        <v>771</v>
      </c>
      <c r="C5" s="151"/>
      <c r="D5" s="151"/>
      <c r="E5" s="151"/>
      <c r="F5" s="151"/>
      <c r="G5" s="151"/>
    </row>
    <row r="6" spans="1:9" x14ac:dyDescent="0.25">
      <c r="A6" s="191" t="s">
        <v>601</v>
      </c>
      <c r="B6" s="151" t="s">
        <v>772</v>
      </c>
      <c r="C6" s="151"/>
      <c r="D6" s="151"/>
      <c r="E6" s="151"/>
      <c r="F6" s="151"/>
      <c r="G6" s="151"/>
    </row>
    <row r="7" spans="1:9" x14ac:dyDescent="0.25">
      <c r="A7" s="191" t="s">
        <v>770</v>
      </c>
      <c r="B7" s="151"/>
      <c r="C7" s="151"/>
      <c r="D7" s="151"/>
      <c r="E7" s="151"/>
      <c r="F7" s="151"/>
      <c r="G7" s="151"/>
    </row>
    <row r="8" spans="1:9" x14ac:dyDescent="0.25">
      <c r="A8" s="191"/>
      <c r="B8" s="151"/>
      <c r="C8" s="151"/>
      <c r="D8" s="151"/>
      <c r="E8" s="151"/>
      <c r="F8" s="151"/>
      <c r="G8" s="151"/>
    </row>
    <row r="9" spans="1:9" ht="17.399999999999999" x14ac:dyDescent="0.3">
      <c r="A9" s="337" t="s">
        <v>611</v>
      </c>
      <c r="B9" s="337"/>
      <c r="C9" s="337"/>
      <c r="D9" s="337"/>
      <c r="E9" s="337"/>
      <c r="F9" s="337"/>
      <c r="G9" s="337"/>
      <c r="H9" s="337"/>
      <c r="I9" s="337"/>
    </row>
    <row r="10" spans="1:9" ht="17.399999999999999" x14ac:dyDescent="0.3">
      <c r="A10" s="336" t="s">
        <v>671</v>
      </c>
      <c r="B10" s="336"/>
      <c r="C10" s="336"/>
      <c r="D10" s="336"/>
      <c r="E10" s="336"/>
      <c r="F10" s="336"/>
      <c r="G10" s="336"/>
      <c r="H10" s="336"/>
      <c r="I10" s="336"/>
    </row>
    <row r="11" spans="1:9" ht="52.8" x14ac:dyDescent="0.3">
      <c r="A11" s="189" t="s">
        <v>224</v>
      </c>
      <c r="B11" s="189" t="s">
        <v>225</v>
      </c>
      <c r="C11" s="189" t="s">
        <v>602</v>
      </c>
      <c r="D11" s="189" t="s">
        <v>672</v>
      </c>
      <c r="E11" s="189" t="s">
        <v>316</v>
      </c>
      <c r="F11" s="188" t="s">
        <v>315</v>
      </c>
      <c r="G11" s="276"/>
      <c r="H11" s="276"/>
      <c r="I11" s="276"/>
    </row>
    <row r="12" spans="1:9" ht="41.4" x14ac:dyDescent="0.25">
      <c r="A12" s="184"/>
      <c r="B12" s="169" t="s">
        <v>238</v>
      </c>
      <c r="C12" s="187">
        <f>SUM(C13:C18)</f>
        <v>1448500</v>
      </c>
      <c r="D12" s="187">
        <f>SUM(D13:D18)</f>
        <v>1387503.58</v>
      </c>
      <c r="E12" s="186"/>
      <c r="F12" s="185"/>
    </row>
    <row r="13" spans="1:9" ht="39.6" x14ac:dyDescent="0.25">
      <c r="A13" s="184"/>
      <c r="B13" s="165" t="s">
        <v>448</v>
      </c>
      <c r="C13" s="183">
        <v>400000</v>
      </c>
      <c r="D13" s="183">
        <v>339701.12</v>
      </c>
      <c r="E13" s="163" t="s">
        <v>312</v>
      </c>
      <c r="F13" s="163" t="s">
        <v>310</v>
      </c>
      <c r="G13" s="150"/>
    </row>
    <row r="14" spans="1:9" ht="49.5" customHeight="1" x14ac:dyDescent="0.25">
      <c r="A14" s="166"/>
      <c r="B14" s="165" t="s">
        <v>449</v>
      </c>
      <c r="C14" s="164">
        <v>376000</v>
      </c>
      <c r="D14" s="164">
        <v>375486.11</v>
      </c>
      <c r="E14" s="163" t="s">
        <v>312</v>
      </c>
      <c r="F14" s="163" t="s">
        <v>310</v>
      </c>
      <c r="G14" s="150"/>
    </row>
    <row r="15" spans="1:9" ht="42.75" customHeight="1" x14ac:dyDescent="0.25">
      <c r="A15" s="166"/>
      <c r="B15" s="165" t="s">
        <v>603</v>
      </c>
      <c r="C15" s="164">
        <v>0</v>
      </c>
      <c r="D15" s="164">
        <v>0</v>
      </c>
      <c r="E15" s="163" t="s">
        <v>311</v>
      </c>
      <c r="F15" s="163" t="s">
        <v>310</v>
      </c>
      <c r="G15" s="150"/>
    </row>
    <row r="16" spans="1:9" ht="41.25" customHeight="1" x14ac:dyDescent="0.25">
      <c r="A16" s="166"/>
      <c r="B16" s="165" t="s">
        <v>604</v>
      </c>
      <c r="C16" s="164">
        <v>510500</v>
      </c>
      <c r="D16" s="164">
        <v>510442.5</v>
      </c>
      <c r="E16" s="180" t="s">
        <v>306</v>
      </c>
      <c r="F16" s="162" t="s">
        <v>305</v>
      </c>
      <c r="G16" s="150"/>
    </row>
    <row r="17" spans="1:7" ht="50.25" customHeight="1" x14ac:dyDescent="0.25">
      <c r="A17" s="166"/>
      <c r="B17" s="165" t="s">
        <v>605</v>
      </c>
      <c r="C17" s="164">
        <v>0</v>
      </c>
      <c r="D17" s="164">
        <v>0</v>
      </c>
      <c r="E17" s="182" t="s">
        <v>314</v>
      </c>
      <c r="F17" s="181" t="s">
        <v>313</v>
      </c>
      <c r="G17" s="150"/>
    </row>
    <row r="18" spans="1:7" ht="55.5" customHeight="1" x14ac:dyDescent="0.25">
      <c r="A18" s="166"/>
      <c r="B18" s="165" t="s">
        <v>606</v>
      </c>
      <c r="C18" s="164">
        <v>162000</v>
      </c>
      <c r="D18" s="164">
        <v>161873.85</v>
      </c>
      <c r="E18" s="163" t="s">
        <v>309</v>
      </c>
      <c r="F18" s="163" t="s">
        <v>308</v>
      </c>
      <c r="G18" s="150"/>
    </row>
    <row r="19" spans="1:7" ht="45.75" customHeight="1" x14ac:dyDescent="0.25">
      <c r="A19" s="174"/>
      <c r="B19" s="173" t="s">
        <v>229</v>
      </c>
      <c r="C19" s="172">
        <f>SUM(C20:C21)</f>
        <v>24500</v>
      </c>
      <c r="D19" s="172">
        <f>SUM(D20:D21)</f>
        <v>19136.48</v>
      </c>
      <c r="E19" s="175"/>
      <c r="F19" s="179"/>
      <c r="G19" s="150"/>
    </row>
    <row r="20" spans="1:7" ht="36" customHeight="1" x14ac:dyDescent="0.25">
      <c r="A20" s="166"/>
      <c r="B20" s="165" t="s">
        <v>307</v>
      </c>
      <c r="C20" s="164">
        <v>4500</v>
      </c>
      <c r="D20" s="164">
        <v>3413.83</v>
      </c>
      <c r="E20" s="180" t="s">
        <v>306</v>
      </c>
      <c r="F20" s="162" t="s">
        <v>305</v>
      </c>
      <c r="G20" s="150"/>
    </row>
    <row r="21" spans="1:7" ht="45.6" customHeight="1" x14ac:dyDescent="0.25">
      <c r="A21" s="166"/>
      <c r="B21" s="165" t="s">
        <v>231</v>
      </c>
      <c r="C21" s="164">
        <v>20000</v>
      </c>
      <c r="D21" s="164">
        <v>15722.65</v>
      </c>
      <c r="E21" s="163" t="s">
        <v>306</v>
      </c>
      <c r="F21" s="162" t="s">
        <v>305</v>
      </c>
      <c r="G21" s="150"/>
    </row>
    <row r="22" spans="1:7" ht="39" customHeight="1" x14ac:dyDescent="0.25">
      <c r="A22" s="174"/>
      <c r="B22" s="173" t="s">
        <v>193</v>
      </c>
      <c r="C22" s="172">
        <f>C23</f>
        <v>120000</v>
      </c>
      <c r="D22" s="172">
        <f>D23</f>
        <v>119875</v>
      </c>
      <c r="E22" s="175"/>
      <c r="F22" s="179"/>
      <c r="G22" s="150"/>
    </row>
    <row r="23" spans="1:7" ht="26.4" x14ac:dyDescent="0.25">
      <c r="A23" s="166"/>
      <c r="B23" s="165" t="s">
        <v>304</v>
      </c>
      <c r="C23" s="164">
        <v>120000</v>
      </c>
      <c r="D23" s="164">
        <v>119875</v>
      </c>
      <c r="E23" s="163" t="s">
        <v>297</v>
      </c>
      <c r="F23" s="162" t="s">
        <v>296</v>
      </c>
      <c r="G23" s="150"/>
    </row>
    <row r="24" spans="1:7" ht="43.2" customHeight="1" x14ac:dyDescent="0.25">
      <c r="A24" s="166"/>
      <c r="B24" s="178" t="s">
        <v>303</v>
      </c>
      <c r="C24" s="177">
        <f>C25</f>
        <v>214500</v>
      </c>
      <c r="D24" s="177">
        <f>D25</f>
        <v>214048.75</v>
      </c>
      <c r="E24" s="176"/>
      <c r="F24" s="175"/>
      <c r="G24" s="150"/>
    </row>
    <row r="25" spans="1:7" ht="26.4" x14ac:dyDescent="0.25">
      <c r="A25" s="166"/>
      <c r="B25" s="165" t="s">
        <v>302</v>
      </c>
      <c r="C25" s="164">
        <v>214500</v>
      </c>
      <c r="D25" s="164">
        <v>214048.75</v>
      </c>
      <c r="E25" s="163" t="s">
        <v>301</v>
      </c>
      <c r="F25" s="162" t="s">
        <v>300</v>
      </c>
      <c r="G25" s="150"/>
    </row>
    <row r="26" spans="1:7" ht="45" customHeight="1" x14ac:dyDescent="0.25">
      <c r="A26" s="174"/>
      <c r="B26" s="173" t="s">
        <v>235</v>
      </c>
      <c r="C26" s="172">
        <f>SUM(C27:C28)</f>
        <v>1623500</v>
      </c>
      <c r="D26" s="172">
        <f>SUM(D27:D28)</f>
        <v>1622764.94</v>
      </c>
      <c r="E26" s="171"/>
      <c r="F26" s="170"/>
      <c r="G26" s="150"/>
    </row>
    <row r="27" spans="1:7" ht="64.5" customHeight="1" x14ac:dyDescent="0.25">
      <c r="A27" s="166"/>
      <c r="B27" s="165" t="s">
        <v>299</v>
      </c>
      <c r="C27" s="164">
        <v>1514000</v>
      </c>
      <c r="D27" s="164">
        <v>1513416.44</v>
      </c>
      <c r="E27" s="163" t="s">
        <v>293</v>
      </c>
      <c r="F27" s="162" t="s">
        <v>292</v>
      </c>
      <c r="G27" s="150"/>
    </row>
    <row r="28" spans="1:7" ht="26.4" x14ac:dyDescent="0.25">
      <c r="A28" s="166"/>
      <c r="B28" s="165" t="s">
        <v>298</v>
      </c>
      <c r="C28" s="164">
        <v>109500</v>
      </c>
      <c r="D28" s="164">
        <v>109348.5</v>
      </c>
      <c r="E28" s="163" t="s">
        <v>297</v>
      </c>
      <c r="F28" s="162" t="s">
        <v>296</v>
      </c>
      <c r="G28" s="150"/>
    </row>
    <row r="29" spans="1:7" ht="33" customHeight="1" x14ac:dyDescent="0.25">
      <c r="A29" s="166"/>
      <c r="B29" s="169" t="s">
        <v>295</v>
      </c>
      <c r="C29" s="167">
        <f>SUM(C30:C31)</f>
        <v>25000</v>
      </c>
      <c r="D29" s="167">
        <f>SUM(D30:D31)</f>
        <v>20500</v>
      </c>
      <c r="E29" s="163"/>
      <c r="F29" s="162"/>
      <c r="G29" s="150"/>
    </row>
    <row r="30" spans="1:7" ht="39.6" x14ac:dyDescent="0.25">
      <c r="A30" s="166"/>
      <c r="B30" s="165"/>
      <c r="C30" s="164"/>
      <c r="D30" s="164"/>
      <c r="E30" s="163" t="s">
        <v>293</v>
      </c>
      <c r="F30" s="162" t="s">
        <v>292</v>
      </c>
      <c r="G30" s="150"/>
    </row>
    <row r="31" spans="1:7" ht="39.6" x14ac:dyDescent="0.25">
      <c r="A31" s="166"/>
      <c r="B31" s="165" t="s">
        <v>294</v>
      </c>
      <c r="C31" s="164">
        <v>25000</v>
      </c>
      <c r="D31" s="164">
        <v>20500</v>
      </c>
      <c r="E31" s="163" t="s">
        <v>293</v>
      </c>
      <c r="F31" s="162" t="s">
        <v>292</v>
      </c>
      <c r="G31" s="150"/>
    </row>
    <row r="32" spans="1:7" x14ac:dyDescent="0.25">
      <c r="A32" s="166"/>
      <c r="B32" s="168"/>
      <c r="C32" s="167"/>
      <c r="D32" s="167"/>
      <c r="E32" s="163"/>
      <c r="F32" s="162"/>
      <c r="G32" s="150"/>
    </row>
    <row r="33" spans="1:11" ht="26.4" x14ac:dyDescent="0.25">
      <c r="A33" s="166"/>
      <c r="B33" s="165"/>
      <c r="C33" s="164"/>
      <c r="D33" s="164"/>
      <c r="E33" s="163" t="s">
        <v>291</v>
      </c>
      <c r="F33" s="162" t="s">
        <v>290</v>
      </c>
      <c r="G33" s="150"/>
    </row>
    <row r="34" spans="1:11" ht="49.5" customHeight="1" x14ac:dyDescent="0.25">
      <c r="A34" s="166"/>
      <c r="B34" s="168" t="s">
        <v>289</v>
      </c>
      <c r="C34" s="167">
        <f>C35</f>
        <v>166325</v>
      </c>
      <c r="D34" s="167">
        <f>D35</f>
        <v>165255.70000000001</v>
      </c>
      <c r="E34" s="163"/>
      <c r="F34" s="162"/>
      <c r="G34" s="150"/>
    </row>
    <row r="35" spans="1:11" ht="39.6" x14ac:dyDescent="0.25">
      <c r="A35" s="166"/>
      <c r="B35" s="165" t="s">
        <v>134</v>
      </c>
      <c r="C35" s="164">
        <v>166325</v>
      </c>
      <c r="D35" s="164">
        <v>165255.70000000001</v>
      </c>
      <c r="E35" s="163" t="s">
        <v>288</v>
      </c>
      <c r="F35" s="162" t="s">
        <v>287</v>
      </c>
      <c r="G35" s="150"/>
    </row>
    <row r="36" spans="1:11" ht="13.8" x14ac:dyDescent="0.25">
      <c r="A36" s="161" t="s">
        <v>222</v>
      </c>
      <c r="B36" s="161"/>
      <c r="C36" s="160">
        <f>C12+C19+C22+C24+C26+C29+C34</f>
        <v>3622325</v>
      </c>
      <c r="D36" s="160">
        <f>D12+D19+D22+D24+D26+D29+D34</f>
        <v>3549084.45</v>
      </c>
      <c r="E36" s="159"/>
      <c r="F36" s="158"/>
      <c r="G36" s="150"/>
    </row>
    <row r="37" spans="1:11" x14ac:dyDescent="0.25">
      <c r="A37" s="152"/>
      <c r="B37" s="152"/>
      <c r="E37" s="157"/>
      <c r="F37" s="151"/>
      <c r="G37" s="150"/>
    </row>
    <row r="38" spans="1:11" ht="13.8" x14ac:dyDescent="0.25">
      <c r="A38" s="282" t="s">
        <v>607</v>
      </c>
      <c r="B38" s="150"/>
      <c r="C38" s="150"/>
      <c r="D38" s="150"/>
      <c r="E38" s="150"/>
      <c r="F38" s="150"/>
      <c r="G38" s="150"/>
      <c r="K38" s="288"/>
    </row>
    <row r="39" spans="1:11" s="156" customFormat="1" x14ac:dyDescent="0.25">
      <c r="A39" s="156" t="s">
        <v>608</v>
      </c>
      <c r="C39" s="283">
        <f>C36-C40</f>
        <v>923325</v>
      </c>
      <c r="D39" s="283">
        <f>D36-D40</f>
        <v>943222.9700000002</v>
      </c>
      <c r="K39" s="289"/>
    </row>
    <row r="40" spans="1:11" s="156" customFormat="1" x14ac:dyDescent="0.25">
      <c r="A40" s="156" t="s">
        <v>609</v>
      </c>
      <c r="C40" s="283">
        <v>2699000</v>
      </c>
      <c r="D40" s="283">
        <v>2605861.48</v>
      </c>
      <c r="K40" s="289"/>
    </row>
    <row r="41" spans="1:11" x14ac:dyDescent="0.25">
      <c r="A41" s="150"/>
      <c r="B41" s="150"/>
      <c r="C41" s="284"/>
      <c r="D41" s="284"/>
      <c r="E41" s="150"/>
      <c r="F41" s="150"/>
      <c r="G41" s="150"/>
      <c r="K41" s="288"/>
    </row>
    <row r="42" spans="1:11" ht="15" customHeight="1" x14ac:dyDescent="0.25">
      <c r="A42" s="285" t="s">
        <v>610</v>
      </c>
      <c r="B42" s="285"/>
      <c r="C42" s="286">
        <f>C39+C40</f>
        <v>3622325</v>
      </c>
      <c r="D42" s="286">
        <f>D39+D40</f>
        <v>3549084.45</v>
      </c>
      <c r="E42" s="285"/>
      <c r="F42" s="285"/>
      <c r="G42" s="155"/>
      <c r="H42" s="155"/>
      <c r="I42" s="155"/>
      <c r="J42" s="287"/>
      <c r="K42" s="155"/>
    </row>
    <row r="43" spans="1:11" x14ac:dyDescent="0.25">
      <c r="B43" s="152"/>
      <c r="G43" s="151"/>
    </row>
    <row r="44" spans="1:11" x14ac:dyDescent="0.25">
      <c r="A44" s="154"/>
      <c r="B44" s="150" t="s">
        <v>673</v>
      </c>
      <c r="C44" s="150"/>
      <c r="D44" s="150"/>
      <c r="E44" s="150"/>
      <c r="F44" s="150"/>
      <c r="G44" s="150"/>
    </row>
    <row r="45" spans="1:11" x14ac:dyDescent="0.25">
      <c r="A45" s="154"/>
      <c r="B45" s="150"/>
      <c r="C45" s="150"/>
      <c r="D45" s="150"/>
      <c r="E45" s="150"/>
      <c r="F45" s="150"/>
      <c r="G45" s="150"/>
    </row>
    <row r="46" spans="1:11" x14ac:dyDescent="0.25">
      <c r="A46" s="154"/>
      <c r="B46" s="150"/>
      <c r="C46" s="150"/>
      <c r="D46" s="150"/>
      <c r="E46" s="150"/>
      <c r="F46" s="150"/>
      <c r="G46" s="150"/>
    </row>
    <row r="47" spans="1:11" x14ac:dyDescent="0.25">
      <c r="B47" s="152"/>
      <c r="E47" s="152" t="s">
        <v>764</v>
      </c>
      <c r="G47" s="151"/>
    </row>
    <row r="48" spans="1:11" x14ac:dyDescent="0.25">
      <c r="B48" s="152"/>
      <c r="G48" s="151"/>
    </row>
    <row r="49" spans="1:7" x14ac:dyDescent="0.25">
      <c r="B49" s="152"/>
      <c r="E49" s="152" t="s">
        <v>765</v>
      </c>
      <c r="G49" s="151"/>
    </row>
    <row r="50" spans="1:7" x14ac:dyDescent="0.25">
      <c r="B50" s="152"/>
      <c r="G50" s="151"/>
    </row>
    <row r="51" spans="1:7" x14ac:dyDescent="0.25">
      <c r="B51" s="152"/>
      <c r="G51" s="151"/>
    </row>
    <row r="52" spans="1:7" x14ac:dyDescent="0.25">
      <c r="B52" s="152"/>
      <c r="G52" s="151"/>
    </row>
    <row r="53" spans="1:7" x14ac:dyDescent="0.25">
      <c r="A53" s="150"/>
      <c r="B53" s="150"/>
      <c r="C53" s="150"/>
      <c r="D53" s="150"/>
      <c r="E53" s="150"/>
      <c r="F53" s="150"/>
      <c r="G53" s="150"/>
    </row>
    <row r="54" spans="1:7" ht="15" customHeight="1" x14ac:dyDescent="0.25">
      <c r="A54" s="150"/>
      <c r="B54" s="150"/>
      <c r="C54" s="150"/>
      <c r="D54" s="150"/>
      <c r="E54" s="150"/>
      <c r="F54" s="150"/>
      <c r="G54" s="150"/>
    </row>
    <row r="66" ht="15" customHeight="1" x14ac:dyDescent="0.25"/>
  </sheetData>
  <mergeCells count="2">
    <mergeCell ref="A10:I10"/>
    <mergeCell ref="A9:I9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9" sqref="T29"/>
    </sheetView>
  </sheetViews>
  <sheetFormatPr defaultRowHeight="13.2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God.obr.2019.</vt:lpstr>
      <vt:lpstr>Proračunska zaliha</vt:lpstr>
      <vt:lpstr>Razvojni programi</vt:lpstr>
      <vt:lpstr>PLan razvojnih programa</vt:lpstr>
      <vt:lpstr>List1</vt:lpstr>
    </vt:vector>
  </TitlesOfParts>
  <Company>OPĆINA FERDINANDOVAC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Helena</cp:lastModifiedBy>
  <cp:lastPrinted>2020-06-18T12:22:31Z</cp:lastPrinted>
  <dcterms:created xsi:type="dcterms:W3CDTF">2005-04-11T05:56:22Z</dcterms:created>
  <dcterms:modified xsi:type="dcterms:W3CDTF">2020-06-18T12:22:43Z</dcterms:modified>
</cp:coreProperties>
</file>